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2024\"/>
    </mc:Choice>
  </mc:AlternateContent>
  <bookViews>
    <workbookView xWindow="0" yWindow="0" windowWidth="28800" windowHeight="123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'!$D$3:$D$512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'!$8:$11</definedName>
    <definedName name="_xlnm.Print_Area" localSheetId="2">'Выполнение работ'!$A$1:$Q$81</definedName>
    <definedName name="_xlnm.Print_Area" localSheetId="3">'Финансирование '!$A$1:$AR$487</definedName>
  </definedNames>
  <calcPr calcId="152511"/>
</workbook>
</file>

<file path=xl/calcChain.xml><?xml version="1.0" encoding="utf-8"?>
<calcChain xmlns="http://schemas.openxmlformats.org/spreadsheetml/2006/main">
  <c r="E12" i="13" l="1"/>
  <c r="AP461" i="13" l="1"/>
  <c r="AO461" i="13"/>
  <c r="AP460" i="13"/>
  <c r="AO460" i="13"/>
  <c r="AP459" i="13"/>
  <c r="AO459" i="13"/>
  <c r="AM461" i="13"/>
  <c r="AL461" i="13"/>
  <c r="AM460" i="13"/>
  <c r="AL460" i="13"/>
  <c r="AM459" i="13"/>
  <c r="AL459" i="13"/>
  <c r="AJ461" i="13"/>
  <c r="AI461" i="13"/>
  <c r="AJ460" i="13"/>
  <c r="AI460" i="13"/>
  <c r="AJ459" i="13"/>
  <c r="AI459" i="13"/>
  <c r="AG461" i="13"/>
  <c r="AF461" i="13"/>
  <c r="AG460" i="13"/>
  <c r="AF460" i="13"/>
  <c r="AG459" i="13"/>
  <c r="AF459" i="13"/>
  <c r="AD461" i="13"/>
  <c r="AC461" i="13"/>
  <c r="AD460" i="13"/>
  <c r="AC460" i="13"/>
  <c r="AD459" i="13"/>
  <c r="AC459" i="13"/>
  <c r="F461" i="13"/>
  <c r="F460" i="13"/>
  <c r="F459" i="13"/>
  <c r="E459" i="13"/>
  <c r="E460" i="13"/>
  <c r="E461" i="13"/>
  <c r="E457" i="13"/>
  <c r="E465" i="13"/>
  <c r="E476" i="13"/>
  <c r="E477" i="13"/>
  <c r="E468" i="13"/>
  <c r="E469" i="13"/>
  <c r="E464" i="13" l="1"/>
  <c r="E474" i="13"/>
  <c r="O14" i="14"/>
  <c r="O13" i="14"/>
  <c r="O11" i="14"/>
  <c r="O12" i="14" l="1"/>
  <c r="O8" i="14" l="1"/>
  <c r="E8" i="14" l="1"/>
  <c r="AO129" i="13" l="1"/>
  <c r="AH199" i="13"/>
  <c r="AE199" i="13"/>
  <c r="AH198" i="13"/>
  <c r="AH197" i="13"/>
  <c r="E137" i="13"/>
  <c r="E136" i="13"/>
  <c r="G141" i="13"/>
  <c r="G140" i="13"/>
  <c r="G138" i="13"/>
  <c r="AH141" i="13"/>
  <c r="AH140" i="13"/>
  <c r="AH138" i="13"/>
  <c r="AG138" i="13"/>
  <c r="AG141" i="13"/>
  <c r="AG140" i="13"/>
  <c r="AF140" i="13"/>
  <c r="AI142" i="13"/>
  <c r="AG142" i="13"/>
  <c r="AF142" i="13"/>
  <c r="AH144" i="13"/>
  <c r="AH145" i="13"/>
  <c r="AG146" i="13"/>
  <c r="AF146" i="13"/>
  <c r="AH149" i="13"/>
  <c r="AH148" i="13"/>
  <c r="AO153" i="13"/>
  <c r="AO152" i="13"/>
  <c r="AO158" i="13"/>
  <c r="AI158" i="13"/>
  <c r="AH142" i="13" l="1"/>
  <c r="AH146" i="13"/>
  <c r="AO162" i="13"/>
  <c r="AK129" i="13"/>
  <c r="AI125" i="13"/>
  <c r="AJ125" i="13"/>
  <c r="AI445" i="13" l="1"/>
  <c r="AI272" i="13"/>
  <c r="AI271" i="13"/>
  <c r="AI240" i="13"/>
  <c r="AI236" i="13"/>
  <c r="AI220" i="13"/>
  <c r="AI248" i="13" l="1"/>
  <c r="AI224" i="13"/>
  <c r="H258" i="13"/>
  <c r="H259" i="13"/>
  <c r="I259" i="13"/>
  <c r="J259" i="13"/>
  <c r="K259" i="13"/>
  <c r="L259" i="13"/>
  <c r="M259" i="13"/>
  <c r="N259" i="13"/>
  <c r="O259" i="13"/>
  <c r="P259" i="13"/>
  <c r="Q259" i="13"/>
  <c r="R259" i="13"/>
  <c r="S259" i="13"/>
  <c r="T259" i="13"/>
  <c r="U259" i="13"/>
  <c r="V259" i="13"/>
  <c r="W259" i="13"/>
  <c r="X259" i="13"/>
  <c r="Y259" i="13"/>
  <c r="Z259" i="13"/>
  <c r="AA259" i="13"/>
  <c r="AB259" i="13"/>
  <c r="AC259" i="13"/>
  <c r="AD259" i="13"/>
  <c r="AE259" i="13"/>
  <c r="AF259" i="13"/>
  <c r="AG259" i="13"/>
  <c r="AH259" i="13"/>
  <c r="AI259" i="13"/>
  <c r="AJ259" i="13"/>
  <c r="AK259" i="13"/>
  <c r="AL259" i="13"/>
  <c r="AM259" i="13"/>
  <c r="AN259" i="13"/>
  <c r="AO259" i="13"/>
  <c r="AP259" i="13"/>
  <c r="AQ259" i="13"/>
  <c r="H260" i="13"/>
  <c r="I260" i="13"/>
  <c r="J260" i="13"/>
  <c r="K260" i="13"/>
  <c r="L260" i="13"/>
  <c r="M260" i="13"/>
  <c r="N260" i="13"/>
  <c r="O260" i="13"/>
  <c r="P260" i="13"/>
  <c r="Q260" i="13"/>
  <c r="R260" i="13"/>
  <c r="S260" i="13"/>
  <c r="T260" i="13"/>
  <c r="U260" i="13"/>
  <c r="V260" i="13"/>
  <c r="W260" i="13"/>
  <c r="X260" i="13"/>
  <c r="Y260" i="13"/>
  <c r="Z260" i="13"/>
  <c r="AA260" i="13"/>
  <c r="AB260" i="13"/>
  <c r="AC260" i="13"/>
  <c r="AD260" i="13"/>
  <c r="AE260" i="13"/>
  <c r="AF260" i="13"/>
  <c r="AG260" i="13"/>
  <c r="AH260" i="13"/>
  <c r="AI260" i="13"/>
  <c r="AJ260" i="13"/>
  <c r="AK260" i="13"/>
  <c r="AL260" i="13"/>
  <c r="AM260" i="13"/>
  <c r="AN260" i="13"/>
  <c r="AO260" i="13"/>
  <c r="AP260" i="13"/>
  <c r="AQ260" i="13"/>
  <c r="I258" i="13"/>
  <c r="J258" i="13"/>
  <c r="K258" i="13"/>
  <c r="L258" i="13"/>
  <c r="M258" i="13"/>
  <c r="N258" i="13"/>
  <c r="O258" i="13"/>
  <c r="P258" i="13"/>
  <c r="Q258" i="13"/>
  <c r="R258" i="13"/>
  <c r="S258" i="13"/>
  <c r="T258" i="13"/>
  <c r="U258" i="13"/>
  <c r="V258" i="13"/>
  <c r="W258" i="13"/>
  <c r="X258" i="13"/>
  <c r="Y258" i="13"/>
  <c r="Z258" i="13"/>
  <c r="AA258" i="13"/>
  <c r="AB258" i="13"/>
  <c r="AC258" i="13"/>
  <c r="AD258" i="13"/>
  <c r="AE258" i="13"/>
  <c r="AF258" i="13"/>
  <c r="AG258" i="13"/>
  <c r="AH258" i="13"/>
  <c r="AI258" i="13"/>
  <c r="AJ258" i="13"/>
  <c r="AK258" i="13"/>
  <c r="AL258" i="13"/>
  <c r="AM258" i="13"/>
  <c r="AN258" i="13"/>
  <c r="AO258" i="13"/>
  <c r="AP258" i="13"/>
  <c r="AQ258" i="13"/>
  <c r="F316" i="13"/>
  <c r="E316" i="13"/>
  <c r="E313" i="13" s="1"/>
  <c r="F315" i="13"/>
  <c r="G315" i="13" s="1"/>
  <c r="E315" i="13"/>
  <c r="F314" i="13"/>
  <c r="E314" i="13"/>
  <c r="AQ313" i="13"/>
  <c r="AP313" i="13"/>
  <c r="AO313" i="13"/>
  <c r="AN313" i="13"/>
  <c r="AM313" i="13"/>
  <c r="AL313" i="13"/>
  <c r="AK313" i="13"/>
  <c r="AJ313" i="13"/>
  <c r="AI313" i="13"/>
  <c r="AH313" i="13"/>
  <c r="AG313" i="13"/>
  <c r="AF313" i="13"/>
  <c r="AE313" i="13"/>
  <c r="AD313" i="13"/>
  <c r="AC313" i="13"/>
  <c r="AB313" i="13"/>
  <c r="AA313" i="13"/>
  <c r="Z313" i="13"/>
  <c r="Y313" i="13"/>
  <c r="X313" i="13"/>
  <c r="W313" i="13"/>
  <c r="V313" i="13"/>
  <c r="U313" i="13"/>
  <c r="T313" i="13"/>
  <c r="S313" i="13"/>
  <c r="R313" i="13"/>
  <c r="Q313" i="13"/>
  <c r="P313" i="13"/>
  <c r="O313" i="13"/>
  <c r="N313" i="13"/>
  <c r="M313" i="13"/>
  <c r="L313" i="13"/>
  <c r="K313" i="13"/>
  <c r="J313" i="13"/>
  <c r="I313" i="13"/>
  <c r="H313" i="13"/>
  <c r="F312" i="13"/>
  <c r="E312" i="13"/>
  <c r="G312" i="13" s="1"/>
  <c r="G311" i="13"/>
  <c r="F311" i="13"/>
  <c r="E311" i="13"/>
  <c r="F310" i="13"/>
  <c r="E310" i="13"/>
  <c r="E309" i="13" s="1"/>
  <c r="AQ309" i="13"/>
  <c r="AP309" i="13"/>
  <c r="AO309" i="13"/>
  <c r="AN309" i="13"/>
  <c r="AM309" i="13"/>
  <c r="AL309" i="13"/>
  <c r="AK309" i="13"/>
  <c r="AJ309" i="13"/>
  <c r="AI309" i="13"/>
  <c r="AH309" i="13"/>
  <c r="AG309" i="13"/>
  <c r="AF309" i="13"/>
  <c r="AE309" i="13"/>
  <c r="AD309" i="13"/>
  <c r="AC309" i="13"/>
  <c r="AB309" i="13"/>
  <c r="AA309" i="13"/>
  <c r="Z309" i="13"/>
  <c r="Y309" i="13"/>
  <c r="X309" i="13"/>
  <c r="W309" i="13"/>
  <c r="V309" i="13"/>
  <c r="U309" i="13"/>
  <c r="T309" i="13"/>
  <c r="S309" i="13"/>
  <c r="R309" i="13"/>
  <c r="Q309" i="13"/>
  <c r="P309" i="13"/>
  <c r="O309" i="13"/>
  <c r="N309" i="13"/>
  <c r="M309" i="13"/>
  <c r="L309" i="13"/>
  <c r="K309" i="13"/>
  <c r="J309" i="13"/>
  <c r="I309" i="13"/>
  <c r="H309" i="13"/>
  <c r="F308" i="13"/>
  <c r="E308" i="13"/>
  <c r="F307" i="13"/>
  <c r="E307" i="13"/>
  <c r="F306" i="13"/>
  <c r="E306" i="13"/>
  <c r="AQ305" i="13"/>
  <c r="AP305" i="13"/>
  <c r="AO305" i="13"/>
  <c r="AN305" i="13"/>
  <c r="AM305" i="13"/>
  <c r="AL305" i="13"/>
  <c r="AK305" i="13"/>
  <c r="AJ305" i="13"/>
  <c r="AI305" i="13"/>
  <c r="AH305" i="13"/>
  <c r="AG305" i="13"/>
  <c r="AF305" i="13"/>
  <c r="AE305" i="13"/>
  <c r="AD305" i="13"/>
  <c r="AC305" i="13"/>
  <c r="AB305" i="13"/>
  <c r="AA305" i="13"/>
  <c r="Z305" i="13"/>
  <c r="Y305" i="13"/>
  <c r="X305" i="13"/>
  <c r="W305" i="13"/>
  <c r="V305" i="13"/>
  <c r="U305" i="13"/>
  <c r="T305" i="13"/>
  <c r="S305" i="13"/>
  <c r="R305" i="13"/>
  <c r="Q305" i="13"/>
  <c r="P305" i="13"/>
  <c r="O305" i="13"/>
  <c r="N305" i="13"/>
  <c r="M305" i="13"/>
  <c r="L305" i="13"/>
  <c r="K305" i="13"/>
  <c r="J305" i="13"/>
  <c r="I305" i="13"/>
  <c r="H305" i="13"/>
  <c r="G314" i="13" l="1"/>
  <c r="G310" i="13"/>
  <c r="G316" i="13"/>
  <c r="F313" i="13"/>
  <c r="G313" i="13" s="1"/>
  <c r="F309" i="13"/>
  <c r="G309" i="13" s="1"/>
  <c r="G306" i="13"/>
  <c r="E305" i="13"/>
  <c r="G307" i="13"/>
  <c r="G308" i="13"/>
  <c r="F305" i="13"/>
  <c r="AP133" i="13"/>
  <c r="AP132" i="13"/>
  <c r="AM133" i="13"/>
  <c r="AL133" i="13"/>
  <c r="AM132" i="13"/>
  <c r="AL132" i="13"/>
  <c r="AJ133" i="13"/>
  <c r="AJ132" i="13"/>
  <c r="AG133" i="13"/>
  <c r="AG132" i="13"/>
  <c r="AD133" i="13"/>
  <c r="AC133" i="13"/>
  <c r="AD132" i="13"/>
  <c r="AC132" i="13"/>
  <c r="AA133" i="13"/>
  <c r="Z133" i="13"/>
  <c r="AA132" i="13"/>
  <c r="Z132" i="13"/>
  <c r="X133" i="13"/>
  <c r="W133" i="13"/>
  <c r="X132" i="13"/>
  <c r="W132" i="13"/>
  <c r="U133" i="13"/>
  <c r="T133" i="13"/>
  <c r="U132" i="13"/>
  <c r="T132" i="13"/>
  <c r="R133" i="13"/>
  <c r="Q133" i="13"/>
  <c r="R132" i="13"/>
  <c r="Q132" i="13"/>
  <c r="O133" i="13"/>
  <c r="N133" i="13"/>
  <c r="O132" i="13"/>
  <c r="N132" i="13"/>
  <c r="L133" i="13"/>
  <c r="K133" i="13"/>
  <c r="L132" i="13"/>
  <c r="K132" i="13"/>
  <c r="I133" i="13"/>
  <c r="I132" i="13"/>
  <c r="H133" i="13"/>
  <c r="H132" i="13"/>
  <c r="AO134" i="13"/>
  <c r="G305" i="13" l="1"/>
  <c r="AP477" i="13"/>
  <c r="AP476" i="13"/>
  <c r="AP475" i="13"/>
  <c r="AO475" i="13"/>
  <c r="AM477" i="13"/>
  <c r="AL477" i="13"/>
  <c r="AM476" i="13"/>
  <c r="AL476" i="13"/>
  <c r="AM475" i="13"/>
  <c r="AL475" i="13"/>
  <c r="AJ477" i="13"/>
  <c r="AJ476" i="13"/>
  <c r="AJ475" i="13"/>
  <c r="AI475" i="13"/>
  <c r="AF475" i="13"/>
  <c r="AD477" i="13"/>
  <c r="AC477" i="13"/>
  <c r="AD476" i="13"/>
  <c r="AC476" i="13"/>
  <c r="AD475" i="13"/>
  <c r="AC475" i="13"/>
  <c r="AA477" i="13"/>
  <c r="Z477" i="13"/>
  <c r="AA476" i="13"/>
  <c r="Z476" i="13"/>
  <c r="AA475" i="13"/>
  <c r="Z475" i="13"/>
  <c r="X477" i="13"/>
  <c r="W477" i="13"/>
  <c r="X476" i="13"/>
  <c r="W476" i="13"/>
  <c r="X475" i="13"/>
  <c r="W475" i="13"/>
  <c r="U477" i="13"/>
  <c r="T477" i="13"/>
  <c r="U476" i="13"/>
  <c r="T476" i="13"/>
  <c r="U475" i="13"/>
  <c r="T475" i="13"/>
  <c r="R477" i="13"/>
  <c r="Q477" i="13"/>
  <c r="R476" i="13"/>
  <c r="Q476" i="13"/>
  <c r="R475" i="13"/>
  <c r="Q475" i="13"/>
  <c r="O477" i="13"/>
  <c r="N477" i="13"/>
  <c r="O476" i="13"/>
  <c r="N476" i="13"/>
  <c r="O475" i="13"/>
  <c r="N475" i="13"/>
  <c r="L477" i="13"/>
  <c r="K477" i="13"/>
  <c r="L476" i="13"/>
  <c r="K476" i="13"/>
  <c r="L475" i="13"/>
  <c r="K475" i="13"/>
  <c r="I477" i="13"/>
  <c r="H477" i="13"/>
  <c r="I476" i="13"/>
  <c r="H476" i="13"/>
  <c r="I475" i="13"/>
  <c r="H475" i="13"/>
  <c r="AP457" i="13"/>
  <c r="AP456" i="13"/>
  <c r="AP455" i="13"/>
  <c r="AO455" i="13"/>
  <c r="AM457" i="13"/>
  <c r="AL457" i="13"/>
  <c r="AM456" i="13"/>
  <c r="AL456" i="13"/>
  <c r="AM455" i="13"/>
  <c r="AL455" i="13"/>
  <c r="AJ457" i="13"/>
  <c r="AJ456" i="13"/>
  <c r="AI456" i="13"/>
  <c r="AJ455" i="13"/>
  <c r="AI455" i="13"/>
  <c r="AG455" i="13"/>
  <c r="AF455" i="13"/>
  <c r="AD457" i="13"/>
  <c r="AC457" i="13"/>
  <c r="AD456" i="13"/>
  <c r="AC456" i="13"/>
  <c r="AD455" i="13"/>
  <c r="AC455" i="13"/>
  <c r="AA457" i="13"/>
  <c r="Z457" i="13"/>
  <c r="AA456" i="13"/>
  <c r="Z456" i="13"/>
  <c r="AA455" i="13"/>
  <c r="Z455" i="13"/>
  <c r="X457" i="13"/>
  <c r="W457" i="13"/>
  <c r="X456" i="13"/>
  <c r="W456" i="13"/>
  <c r="X455" i="13"/>
  <c r="W455" i="13"/>
  <c r="U457" i="13"/>
  <c r="T457" i="13"/>
  <c r="U456" i="13"/>
  <c r="T456" i="13"/>
  <c r="U455" i="13"/>
  <c r="T455" i="13"/>
  <c r="R457" i="13"/>
  <c r="Q457" i="13"/>
  <c r="R456" i="13"/>
  <c r="Q456" i="13"/>
  <c r="R455" i="13"/>
  <c r="Q455" i="13"/>
  <c r="O457" i="13"/>
  <c r="N457" i="13"/>
  <c r="O456" i="13"/>
  <c r="N456" i="13"/>
  <c r="O455" i="13"/>
  <c r="N455" i="13"/>
  <c r="L457" i="13"/>
  <c r="K457" i="13"/>
  <c r="L456" i="13"/>
  <c r="K456" i="13"/>
  <c r="L455" i="13"/>
  <c r="K455" i="13"/>
  <c r="I457" i="13"/>
  <c r="H457" i="13"/>
  <c r="I456" i="13"/>
  <c r="H456" i="13"/>
  <c r="I455" i="13"/>
  <c r="H455" i="13"/>
  <c r="F455" i="13"/>
  <c r="E455" i="13"/>
  <c r="AP469" i="13"/>
  <c r="AO469" i="13"/>
  <c r="AP468" i="13"/>
  <c r="AO468" i="13"/>
  <c r="AP467" i="13"/>
  <c r="AO467" i="13"/>
  <c r="AM469" i="13"/>
  <c r="AL469" i="13"/>
  <c r="AM468" i="13"/>
  <c r="AL468" i="13"/>
  <c r="AM467" i="13"/>
  <c r="AL467" i="13"/>
  <c r="AJ469" i="13"/>
  <c r="AJ468" i="13"/>
  <c r="AJ467" i="13"/>
  <c r="AI467" i="13"/>
  <c r="AG469" i="13"/>
  <c r="AG468" i="13"/>
  <c r="AG467" i="13"/>
  <c r="AF467" i="13"/>
  <c r="AD469" i="13"/>
  <c r="AE469" i="13" s="1"/>
  <c r="AC469" i="13"/>
  <c r="AD468" i="13"/>
  <c r="AE468" i="13" s="1"/>
  <c r="AC468" i="13"/>
  <c r="AD467" i="13"/>
  <c r="AC467" i="13"/>
  <c r="AA469" i="13"/>
  <c r="Z469" i="13"/>
  <c r="AA468" i="13"/>
  <c r="Z468" i="13"/>
  <c r="AA467" i="13"/>
  <c r="Z467" i="13"/>
  <c r="X469" i="13"/>
  <c r="W469" i="13"/>
  <c r="X468" i="13"/>
  <c r="W468" i="13"/>
  <c r="X467" i="13"/>
  <c r="W467" i="13"/>
  <c r="U469" i="13"/>
  <c r="T469" i="13"/>
  <c r="U468" i="13"/>
  <c r="T468" i="13"/>
  <c r="U467" i="13"/>
  <c r="T467" i="13"/>
  <c r="R469" i="13"/>
  <c r="Q469" i="13"/>
  <c r="R468" i="13"/>
  <c r="Q468" i="13"/>
  <c r="R467" i="13"/>
  <c r="Q467" i="13"/>
  <c r="O469" i="13"/>
  <c r="N469" i="13"/>
  <c r="O468" i="13"/>
  <c r="N468" i="13"/>
  <c r="O467" i="13"/>
  <c r="N467" i="13"/>
  <c r="L469" i="13"/>
  <c r="K469" i="13"/>
  <c r="L468" i="13"/>
  <c r="K468" i="13"/>
  <c r="L467" i="13"/>
  <c r="K467" i="13"/>
  <c r="I469" i="13"/>
  <c r="H469" i="13"/>
  <c r="I468" i="13"/>
  <c r="H468" i="13"/>
  <c r="I467" i="13"/>
  <c r="H467" i="13"/>
  <c r="H471" i="13"/>
  <c r="I471" i="13"/>
  <c r="H472" i="13"/>
  <c r="I472" i="13"/>
  <c r="H473" i="13"/>
  <c r="I473" i="13"/>
  <c r="K471" i="13"/>
  <c r="L471" i="13"/>
  <c r="K472" i="13"/>
  <c r="L472" i="13"/>
  <c r="K473" i="13"/>
  <c r="L473" i="13"/>
  <c r="N471" i="13"/>
  <c r="O471" i="13"/>
  <c r="N472" i="13"/>
  <c r="O472" i="13"/>
  <c r="N473" i="13"/>
  <c r="O473" i="13"/>
  <c r="Q471" i="13"/>
  <c r="R471" i="13"/>
  <c r="Q472" i="13"/>
  <c r="R472" i="13"/>
  <c r="Q473" i="13"/>
  <c r="R473" i="13"/>
  <c r="T471" i="13"/>
  <c r="U471" i="13"/>
  <c r="T472" i="13"/>
  <c r="U472" i="13"/>
  <c r="T473" i="13"/>
  <c r="U473" i="13"/>
  <c r="W471" i="13"/>
  <c r="X471" i="13"/>
  <c r="W472" i="13"/>
  <c r="X472" i="13"/>
  <c r="W473" i="13"/>
  <c r="X473" i="13"/>
  <c r="Z471" i="13"/>
  <c r="AA471" i="13"/>
  <c r="Z472" i="13"/>
  <c r="AA472" i="13"/>
  <c r="Z473" i="13"/>
  <c r="AA473" i="13"/>
  <c r="AC471" i="13"/>
  <c r="AD471" i="13"/>
  <c r="AC472" i="13"/>
  <c r="AD472" i="13"/>
  <c r="AC473" i="13"/>
  <c r="AD473" i="13"/>
  <c r="AF471" i="13"/>
  <c r="AF473" i="13"/>
  <c r="AG473" i="13"/>
  <c r="AI471" i="13"/>
  <c r="AJ471" i="13"/>
  <c r="AJ472" i="13"/>
  <c r="AI473" i="13"/>
  <c r="AJ473" i="13"/>
  <c r="AL471" i="13"/>
  <c r="AM471" i="13"/>
  <c r="AL472" i="13"/>
  <c r="AM472" i="13"/>
  <c r="AL473" i="13"/>
  <c r="AM473" i="13"/>
  <c r="AA461" i="13"/>
  <c r="Z461" i="13"/>
  <c r="AA460" i="13"/>
  <c r="Z460" i="13"/>
  <c r="X461" i="13"/>
  <c r="W461" i="13"/>
  <c r="X460" i="13"/>
  <c r="W460" i="13"/>
  <c r="U461" i="13"/>
  <c r="T461" i="13"/>
  <c r="U460" i="13"/>
  <c r="T460" i="13"/>
  <c r="R461" i="13"/>
  <c r="Q461" i="13"/>
  <c r="R460" i="13"/>
  <c r="Q460" i="13"/>
  <c r="O461" i="13"/>
  <c r="N461" i="13"/>
  <c r="O460" i="13"/>
  <c r="N460" i="13"/>
  <c r="L461" i="13"/>
  <c r="K461" i="13"/>
  <c r="L460" i="13"/>
  <c r="K460" i="13"/>
  <c r="I461" i="13"/>
  <c r="I460" i="13"/>
  <c r="H461" i="13"/>
  <c r="H460" i="13"/>
  <c r="J475" i="13" l="1"/>
  <c r="M475" i="13"/>
  <c r="P475" i="13"/>
  <c r="S475" i="13"/>
  <c r="V475" i="13"/>
  <c r="Y475" i="13"/>
  <c r="AB475" i="13"/>
  <c r="AE475" i="13"/>
  <c r="AH475" i="13"/>
  <c r="AK475" i="13"/>
  <c r="AN475" i="13"/>
  <c r="J476" i="13"/>
  <c r="M476" i="13"/>
  <c r="P476" i="13"/>
  <c r="S476" i="13"/>
  <c r="V476" i="13"/>
  <c r="Y476" i="13"/>
  <c r="AB476" i="13"/>
  <c r="AE476" i="13"/>
  <c r="AH476" i="13"/>
  <c r="AK476" i="13"/>
  <c r="AN476" i="13"/>
  <c r="AQ476" i="13"/>
  <c r="J477" i="13"/>
  <c r="M477" i="13"/>
  <c r="P477" i="13"/>
  <c r="S477" i="13"/>
  <c r="V477" i="13"/>
  <c r="Y477" i="13"/>
  <c r="AB477" i="13"/>
  <c r="AE477" i="13"/>
  <c r="AH477" i="13"/>
  <c r="AK477" i="13"/>
  <c r="AN477" i="13"/>
  <c r="AQ477" i="13"/>
  <c r="AQ475" i="13"/>
  <c r="L463" i="13"/>
  <c r="H459" i="13"/>
  <c r="E448" i="13"/>
  <c r="H412" i="13" l="1"/>
  <c r="H420" i="13"/>
  <c r="H429" i="13"/>
  <c r="I429" i="13"/>
  <c r="J429" i="13"/>
  <c r="K429" i="13"/>
  <c r="L429" i="13"/>
  <c r="M429" i="13"/>
  <c r="N429" i="13"/>
  <c r="O429" i="13"/>
  <c r="P429" i="13"/>
  <c r="Q429" i="13"/>
  <c r="R429" i="13"/>
  <c r="S429" i="13"/>
  <c r="T429" i="13"/>
  <c r="U429" i="13"/>
  <c r="V429" i="13"/>
  <c r="W429" i="13"/>
  <c r="X429" i="13"/>
  <c r="Y429" i="13"/>
  <c r="Z429" i="13"/>
  <c r="AA429" i="13"/>
  <c r="AB429" i="13"/>
  <c r="AC429" i="13"/>
  <c r="AD429" i="13"/>
  <c r="AE429" i="13"/>
  <c r="AF429" i="13"/>
  <c r="AG429" i="13"/>
  <c r="AH429" i="13"/>
  <c r="AI429" i="13"/>
  <c r="AJ429" i="13"/>
  <c r="AK429" i="13"/>
  <c r="AL429" i="13"/>
  <c r="AM429" i="13"/>
  <c r="AN429" i="13"/>
  <c r="AO429" i="13"/>
  <c r="AP429" i="13"/>
  <c r="AQ429" i="13"/>
  <c r="H430" i="13"/>
  <c r="I430" i="13"/>
  <c r="J430" i="13"/>
  <c r="K430" i="13"/>
  <c r="L430" i="13"/>
  <c r="M430" i="13"/>
  <c r="N430" i="13"/>
  <c r="O430" i="13"/>
  <c r="P430" i="13"/>
  <c r="Q430" i="13"/>
  <c r="R430" i="13"/>
  <c r="S430" i="13"/>
  <c r="T430" i="13"/>
  <c r="U430" i="13"/>
  <c r="V430" i="13"/>
  <c r="W430" i="13"/>
  <c r="X430" i="13"/>
  <c r="Y430" i="13"/>
  <c r="Z430" i="13"/>
  <c r="AA430" i="13"/>
  <c r="AA450" i="13" s="1"/>
  <c r="AB430" i="13"/>
  <c r="AC430" i="13"/>
  <c r="AD430" i="13"/>
  <c r="AE430" i="13"/>
  <c r="AF430" i="13"/>
  <c r="AG430" i="13"/>
  <c r="AH430" i="13"/>
  <c r="AI430" i="13"/>
  <c r="AJ430" i="13"/>
  <c r="AK430" i="13"/>
  <c r="AL430" i="13"/>
  <c r="AM430" i="13"/>
  <c r="AN430" i="13"/>
  <c r="AO430" i="13"/>
  <c r="AP430" i="13"/>
  <c r="AQ430" i="13"/>
  <c r="H431" i="13"/>
  <c r="I431" i="13"/>
  <c r="J431" i="13"/>
  <c r="K431" i="13"/>
  <c r="L431" i="13"/>
  <c r="M431" i="13"/>
  <c r="N431" i="13"/>
  <c r="O431" i="13"/>
  <c r="P431" i="13"/>
  <c r="Q431" i="13"/>
  <c r="R431" i="13"/>
  <c r="S431" i="13"/>
  <c r="T431" i="13"/>
  <c r="U431" i="13"/>
  <c r="V431" i="13"/>
  <c r="W431" i="13"/>
  <c r="X431" i="13"/>
  <c r="Y431" i="13"/>
  <c r="Z431" i="13"/>
  <c r="AA431" i="13"/>
  <c r="AB431" i="13"/>
  <c r="AC431" i="13"/>
  <c r="AD431" i="13"/>
  <c r="AE431" i="13"/>
  <c r="AF431" i="13"/>
  <c r="AG431" i="13"/>
  <c r="AH431" i="13"/>
  <c r="AI431" i="13"/>
  <c r="AJ431" i="13"/>
  <c r="AK431" i="13"/>
  <c r="AL431" i="13"/>
  <c r="AM431" i="13"/>
  <c r="AN431" i="13"/>
  <c r="AO431" i="13"/>
  <c r="AP431" i="13"/>
  <c r="AQ431" i="13"/>
  <c r="I428" i="13"/>
  <c r="J428" i="13"/>
  <c r="K428" i="13"/>
  <c r="L428" i="13"/>
  <c r="M428" i="13"/>
  <c r="N428" i="13"/>
  <c r="O428" i="13"/>
  <c r="P428" i="13"/>
  <c r="Q428" i="13"/>
  <c r="R428" i="13"/>
  <c r="S428" i="13"/>
  <c r="T428" i="13"/>
  <c r="U428" i="13"/>
  <c r="V428" i="13"/>
  <c r="W428" i="13"/>
  <c r="X428" i="13"/>
  <c r="Y428" i="13"/>
  <c r="Z428" i="13"/>
  <c r="AA428" i="13"/>
  <c r="AB428" i="13"/>
  <c r="AC428" i="13"/>
  <c r="AD428" i="13"/>
  <c r="AE428" i="13"/>
  <c r="AF428" i="13"/>
  <c r="AG428" i="13"/>
  <c r="AH428" i="13"/>
  <c r="AI428" i="13"/>
  <c r="AJ428" i="13"/>
  <c r="AK428" i="13"/>
  <c r="AL428" i="13"/>
  <c r="AM428" i="13"/>
  <c r="AN428" i="13"/>
  <c r="AO428" i="13"/>
  <c r="AP428" i="13"/>
  <c r="AQ428" i="13"/>
  <c r="H428" i="13"/>
  <c r="AC450" i="13"/>
  <c r="H451" i="13"/>
  <c r="E431" i="13" l="1"/>
  <c r="AO170" i="13"/>
  <c r="AP141" i="13"/>
  <c r="AP140" i="13"/>
  <c r="AP138" i="13" s="1"/>
  <c r="AO141" i="13"/>
  <c r="AO140" i="13"/>
  <c r="AO138" i="13" s="1"/>
  <c r="AM141" i="13"/>
  <c r="AM140" i="13"/>
  <c r="AM138" i="13" s="1"/>
  <c r="AL141" i="13"/>
  <c r="AL140" i="13"/>
  <c r="AL138" i="13" s="1"/>
  <c r="AJ141" i="13"/>
  <c r="AJ140" i="13"/>
  <c r="AJ138" i="13" s="1"/>
  <c r="AI141" i="13"/>
  <c r="AI469" i="13" s="1"/>
  <c r="AI140" i="13"/>
  <c r="AI468" i="13" s="1"/>
  <c r="AF141" i="13"/>
  <c r="AD141" i="13"/>
  <c r="AD140" i="13"/>
  <c r="AD138" i="13" s="1"/>
  <c r="AC141" i="13"/>
  <c r="AC140" i="13"/>
  <c r="AC138" i="13" s="1"/>
  <c r="F149" i="13"/>
  <c r="E149" i="13"/>
  <c r="F148" i="13"/>
  <c r="E148" i="13"/>
  <c r="F147" i="13"/>
  <c r="E147" i="13"/>
  <c r="F145" i="13"/>
  <c r="E145" i="13"/>
  <c r="F144" i="13"/>
  <c r="E144" i="13"/>
  <c r="F143" i="13"/>
  <c r="E143" i="13"/>
  <c r="AD198" i="13"/>
  <c r="AE198" i="13" s="1"/>
  <c r="AD197" i="13"/>
  <c r="AE197" i="13" s="1"/>
  <c r="AP153" i="13"/>
  <c r="AP152" i="13"/>
  <c r="AM153" i="13"/>
  <c r="AL153" i="13"/>
  <c r="AM152" i="13"/>
  <c r="AL152" i="13"/>
  <c r="AJ153" i="13"/>
  <c r="AI153" i="13"/>
  <c r="AJ152" i="13"/>
  <c r="AI152" i="13"/>
  <c r="AG153" i="13"/>
  <c r="AF153" i="13"/>
  <c r="AG152" i="13"/>
  <c r="AF152" i="13"/>
  <c r="AD153" i="13"/>
  <c r="AD152" i="13"/>
  <c r="AC153" i="13"/>
  <c r="AE153" i="13" s="1"/>
  <c r="AC152" i="13"/>
  <c r="F173" i="13"/>
  <c r="E173" i="13"/>
  <c r="F172" i="13"/>
  <c r="E172" i="13"/>
  <c r="F171" i="13"/>
  <c r="E171" i="13"/>
  <c r="AE165" i="13"/>
  <c r="AE164" i="13"/>
  <c r="AL154" i="13"/>
  <c r="AE157" i="13"/>
  <c r="AE156" i="13"/>
  <c r="AE137" i="13"/>
  <c r="AD136" i="13"/>
  <c r="AD76" i="13"/>
  <c r="AE76" i="13" s="1"/>
  <c r="AC73" i="13"/>
  <c r="AE75" i="13"/>
  <c r="AD75" i="13"/>
  <c r="AD73" i="13" s="1"/>
  <c r="AE80" i="13"/>
  <c r="AE79" i="13"/>
  <c r="AD77" i="13"/>
  <c r="AC77" i="13"/>
  <c r="AE77" i="13" s="1"/>
  <c r="AE72" i="13"/>
  <c r="AE71" i="13"/>
  <c r="AD69" i="13"/>
  <c r="AE69" i="13" s="1"/>
  <c r="AC69" i="13"/>
  <c r="AI133" i="13" l="1"/>
  <c r="F141" i="13"/>
  <c r="F138" i="13" s="1"/>
  <c r="E141" i="13"/>
  <c r="AF133" i="13"/>
  <c r="AF469" i="13"/>
  <c r="AI132" i="13"/>
  <c r="AI138" i="13"/>
  <c r="G148" i="13"/>
  <c r="F140" i="13"/>
  <c r="AF138" i="13"/>
  <c r="AF132" i="13"/>
  <c r="AF468" i="13"/>
  <c r="AO133" i="13"/>
  <c r="AO477" i="13"/>
  <c r="AO132" i="13"/>
  <c r="AO476" i="13"/>
  <c r="E152" i="13"/>
  <c r="F146" i="13"/>
  <c r="G144" i="13"/>
  <c r="F142" i="13"/>
  <c r="E140" i="13"/>
  <c r="E138" i="13" s="1"/>
  <c r="F170" i="13"/>
  <c r="AE132" i="13"/>
  <c r="G149" i="13"/>
  <c r="E146" i="13"/>
  <c r="G145" i="13"/>
  <c r="E142" i="13"/>
  <c r="G172" i="13"/>
  <c r="G173" i="13"/>
  <c r="AE136" i="13"/>
  <c r="AE152" i="13"/>
  <c r="E170" i="13"/>
  <c r="G170" i="13" s="1"/>
  <c r="AE73" i="13"/>
  <c r="E133" i="13" l="1"/>
  <c r="G142" i="13"/>
  <c r="G146" i="13"/>
  <c r="AO176" i="13"/>
  <c r="E132" i="13"/>
  <c r="AO130" i="13"/>
  <c r="AE133" i="13"/>
  <c r="E445" i="13"/>
  <c r="F445" i="13"/>
  <c r="F440" i="13"/>
  <c r="E440" i="13"/>
  <c r="F435" i="13"/>
  <c r="E435" i="13"/>
  <c r="AC451" i="13"/>
  <c r="G445" i="13" l="1"/>
  <c r="G435" i="13"/>
  <c r="E430" i="13"/>
  <c r="G440" i="13"/>
  <c r="F430" i="13"/>
  <c r="G430" i="13" l="1"/>
  <c r="Y198" i="13" l="1"/>
  <c r="Y197" i="13"/>
  <c r="M190" i="13"/>
  <c r="M189" i="13"/>
  <c r="M188" i="13"/>
  <c r="Y137" i="13"/>
  <c r="Y136" i="13"/>
  <c r="L21" i="17"/>
  <c r="AB188" i="13" l="1"/>
  <c r="Z190" i="13"/>
  <c r="AB190" i="13" s="1"/>
  <c r="AA189" i="13"/>
  <c r="AB189" i="13" s="1"/>
  <c r="AB129" i="13"/>
  <c r="AB64" i="13"/>
  <c r="E359" i="13" l="1"/>
  <c r="F359" i="13"/>
  <c r="E360" i="13"/>
  <c r="F360" i="13"/>
  <c r="E361" i="13"/>
  <c r="F361" i="13"/>
  <c r="AN358" i="13"/>
  <c r="AO358" i="13"/>
  <c r="AP358" i="13"/>
  <c r="AQ358" i="13"/>
  <c r="I358" i="13"/>
  <c r="J358" i="13"/>
  <c r="K358" i="13"/>
  <c r="L358" i="13"/>
  <c r="M358" i="13"/>
  <c r="N358" i="13"/>
  <c r="O358" i="13"/>
  <c r="P358" i="13"/>
  <c r="Q358" i="13"/>
  <c r="R358" i="13"/>
  <c r="S358" i="13"/>
  <c r="T358" i="13"/>
  <c r="U358" i="13"/>
  <c r="V358" i="13"/>
  <c r="W358" i="13"/>
  <c r="X358" i="13"/>
  <c r="Y358" i="13"/>
  <c r="Z358" i="13"/>
  <c r="AA358" i="13"/>
  <c r="AB358" i="13"/>
  <c r="AC358" i="13"/>
  <c r="AD358" i="13"/>
  <c r="AE358" i="13"/>
  <c r="AF358" i="13"/>
  <c r="AG358" i="13"/>
  <c r="AH358" i="13"/>
  <c r="AI358" i="13"/>
  <c r="AJ358" i="13"/>
  <c r="AK358" i="13"/>
  <c r="AL358" i="13"/>
  <c r="AM358" i="13"/>
  <c r="H358" i="13"/>
  <c r="G359" i="13" l="1"/>
  <c r="G361" i="13"/>
  <c r="G360" i="13"/>
  <c r="L13" i="14"/>
  <c r="L12" i="14"/>
  <c r="D11" i="14"/>
  <c r="L11" i="14"/>
  <c r="L21" i="14"/>
  <c r="AP40" i="13" l="1"/>
  <c r="AO40" i="13"/>
  <c r="AO116" i="13" s="1"/>
  <c r="AP39" i="13"/>
  <c r="AP115" i="13" s="1"/>
  <c r="AO39" i="13"/>
  <c r="AO115" i="13" s="1"/>
  <c r="AP38" i="13"/>
  <c r="AP114" i="13" s="1"/>
  <c r="AO38" i="13"/>
  <c r="AM40" i="13"/>
  <c r="AL40" i="13"/>
  <c r="AL116" i="13" s="1"/>
  <c r="AM39" i="13"/>
  <c r="AL39" i="13"/>
  <c r="AL115" i="13" s="1"/>
  <c r="AM38" i="13"/>
  <c r="AM114" i="13" s="1"/>
  <c r="AL38" i="13"/>
  <c r="AL114" i="13" s="1"/>
  <c r="AJ40" i="13"/>
  <c r="AJ116" i="13" s="1"/>
  <c r="AI40" i="13"/>
  <c r="AI116" i="13" s="1"/>
  <c r="AJ39" i="13"/>
  <c r="AJ115" i="13" s="1"/>
  <c r="AI39" i="13"/>
  <c r="AI115" i="13" s="1"/>
  <c r="AJ38" i="13"/>
  <c r="AJ114" i="13" s="1"/>
  <c r="AI38" i="13"/>
  <c r="AG40" i="13"/>
  <c r="AG116" i="13" s="1"/>
  <c r="AF40" i="13"/>
  <c r="AF116" i="13" s="1"/>
  <c r="AG39" i="13"/>
  <c r="AF39" i="13"/>
  <c r="AF115" i="13" s="1"/>
  <c r="AG38" i="13"/>
  <c r="AF38" i="13"/>
  <c r="AF114" i="13" s="1"/>
  <c r="AD40" i="13"/>
  <c r="AD116" i="13" s="1"/>
  <c r="AC40" i="13"/>
  <c r="AC116" i="13" s="1"/>
  <c r="AD39" i="13"/>
  <c r="AD115" i="13" s="1"/>
  <c r="AC39" i="13"/>
  <c r="AC115" i="13" s="1"/>
  <c r="AD38" i="13"/>
  <c r="AC38" i="13"/>
  <c r="AA40" i="13"/>
  <c r="Z40" i="13"/>
  <c r="Z116" i="13" s="1"/>
  <c r="AA39" i="13"/>
  <c r="AA115" i="13" s="1"/>
  <c r="Z39" i="13"/>
  <c r="Z115" i="13" s="1"/>
  <c r="AA38" i="13"/>
  <c r="AA114" i="13" s="1"/>
  <c r="Z38" i="13"/>
  <c r="Z114" i="13" s="1"/>
  <c r="X40" i="13"/>
  <c r="W40" i="13"/>
  <c r="W116" i="13" s="1"/>
  <c r="X39" i="13"/>
  <c r="X115" i="13" s="1"/>
  <c r="W39" i="13"/>
  <c r="W115" i="13" s="1"/>
  <c r="X38" i="13"/>
  <c r="X114" i="13" s="1"/>
  <c r="W38" i="13"/>
  <c r="W114" i="13" s="1"/>
  <c r="U40" i="13"/>
  <c r="U116" i="13" s="1"/>
  <c r="T40" i="13"/>
  <c r="T116" i="13" s="1"/>
  <c r="U39" i="13"/>
  <c r="U115" i="13" s="1"/>
  <c r="T39" i="13"/>
  <c r="T115" i="13" s="1"/>
  <c r="U38" i="13"/>
  <c r="T38" i="13"/>
  <c r="T114" i="13" s="1"/>
  <c r="R40" i="13"/>
  <c r="Q40" i="13"/>
  <c r="Q116" i="13" s="1"/>
  <c r="R39" i="13"/>
  <c r="R115" i="13" s="1"/>
  <c r="Q39" i="13"/>
  <c r="Q115" i="13" s="1"/>
  <c r="R38" i="13"/>
  <c r="R114" i="13" s="1"/>
  <c r="Q38" i="13"/>
  <c r="O40" i="13"/>
  <c r="O116" i="13" s="1"/>
  <c r="N40" i="13"/>
  <c r="N116" i="13" s="1"/>
  <c r="O39" i="13"/>
  <c r="O115" i="13" s="1"/>
  <c r="N39" i="13"/>
  <c r="N115" i="13" s="1"/>
  <c r="O38" i="13"/>
  <c r="O114" i="13" s="1"/>
  <c r="N38" i="13"/>
  <c r="N114" i="13" s="1"/>
  <c r="L40" i="13"/>
  <c r="K40" i="13"/>
  <c r="K116" i="13" s="1"/>
  <c r="L39" i="13"/>
  <c r="L115" i="13" s="1"/>
  <c r="K39" i="13"/>
  <c r="K115" i="13" s="1"/>
  <c r="L38" i="13"/>
  <c r="L114" i="13" s="1"/>
  <c r="K38" i="13"/>
  <c r="I40" i="13"/>
  <c r="I116" i="13" s="1"/>
  <c r="I39" i="13"/>
  <c r="I115" i="13" s="1"/>
  <c r="I38" i="13"/>
  <c r="I114" i="13" s="1"/>
  <c r="H38" i="13"/>
  <c r="H114" i="13" s="1"/>
  <c r="H39" i="13"/>
  <c r="H115" i="13" s="1"/>
  <c r="H40" i="13"/>
  <c r="H116" i="13" s="1"/>
  <c r="AO109" i="13"/>
  <c r="F112" i="13"/>
  <c r="E112" i="13"/>
  <c r="F111" i="13"/>
  <c r="E111" i="13"/>
  <c r="F110" i="13"/>
  <c r="E110" i="13"/>
  <c r="F108" i="13"/>
  <c r="E108" i="13"/>
  <c r="F107" i="13"/>
  <c r="E107" i="13"/>
  <c r="F106" i="13"/>
  <c r="E106" i="13"/>
  <c r="F104" i="13"/>
  <c r="E104" i="13"/>
  <c r="F103" i="13"/>
  <c r="E103" i="13"/>
  <c r="F102" i="13"/>
  <c r="E102" i="13"/>
  <c r="F100" i="13"/>
  <c r="E100" i="13"/>
  <c r="F99" i="13"/>
  <c r="E99" i="13"/>
  <c r="F98" i="13"/>
  <c r="E98" i="13"/>
  <c r="AO105" i="13"/>
  <c r="AO101" i="13"/>
  <c r="AO97" i="13"/>
  <c r="F96" i="13"/>
  <c r="E96" i="13"/>
  <c r="F95" i="13"/>
  <c r="E95" i="13"/>
  <c r="F94" i="13"/>
  <c r="E94" i="13"/>
  <c r="AO93" i="13"/>
  <c r="F92" i="13"/>
  <c r="E92" i="13"/>
  <c r="F91" i="13"/>
  <c r="E91" i="13"/>
  <c r="F90" i="13"/>
  <c r="E90" i="13"/>
  <c r="AO89" i="13"/>
  <c r="F88" i="13"/>
  <c r="E88" i="13"/>
  <c r="F87" i="13"/>
  <c r="E87" i="13"/>
  <c r="F86" i="13"/>
  <c r="E86" i="13"/>
  <c r="AO85" i="13"/>
  <c r="F84" i="13"/>
  <c r="E84" i="13"/>
  <c r="F83" i="13"/>
  <c r="E83" i="13"/>
  <c r="F82" i="13"/>
  <c r="E82" i="13"/>
  <c r="AO81" i="13"/>
  <c r="AO77" i="13"/>
  <c r="F80" i="13"/>
  <c r="E80" i="13"/>
  <c r="F79" i="13"/>
  <c r="E79" i="13"/>
  <c r="F78" i="13"/>
  <c r="E78" i="13"/>
  <c r="F76" i="13"/>
  <c r="E76" i="13"/>
  <c r="F75" i="13"/>
  <c r="E75" i="13"/>
  <c r="F74" i="13"/>
  <c r="E74" i="13"/>
  <c r="AO73" i="13"/>
  <c r="F72" i="13"/>
  <c r="F71" i="13"/>
  <c r="F70" i="13"/>
  <c r="E72" i="13"/>
  <c r="E71" i="13"/>
  <c r="E70" i="13"/>
  <c r="AP69" i="13"/>
  <c r="AO69" i="13"/>
  <c r="J114" i="13"/>
  <c r="M114" i="13"/>
  <c r="P114" i="13"/>
  <c r="S114" i="13"/>
  <c r="V114" i="13"/>
  <c r="Y114" i="13"/>
  <c r="AB114" i="13"/>
  <c r="AD114" i="13"/>
  <c r="AE114" i="13"/>
  <c r="AH114" i="13"/>
  <c r="AK114" i="13"/>
  <c r="AN114" i="13"/>
  <c r="AQ114" i="13"/>
  <c r="J115" i="13"/>
  <c r="M115" i="13"/>
  <c r="P115" i="13"/>
  <c r="S115" i="13"/>
  <c r="V115" i="13"/>
  <c r="Y115" i="13"/>
  <c r="AB115" i="13"/>
  <c r="AE115" i="13"/>
  <c r="AG115" i="13"/>
  <c r="AH115" i="13"/>
  <c r="AK115" i="13"/>
  <c r="AM115" i="13"/>
  <c r="AN115" i="13"/>
  <c r="AQ115" i="13"/>
  <c r="J116" i="13"/>
  <c r="M116" i="13"/>
  <c r="P116" i="13"/>
  <c r="V116" i="13"/>
  <c r="X116" i="13"/>
  <c r="Y116" i="13"/>
  <c r="AE116" i="13"/>
  <c r="AH116" i="13"/>
  <c r="AK116" i="13"/>
  <c r="AN116" i="13"/>
  <c r="AP116" i="13"/>
  <c r="AQ116" i="13"/>
  <c r="H118" i="13"/>
  <c r="I118" i="13"/>
  <c r="J118" i="13"/>
  <c r="K118" i="13"/>
  <c r="L118" i="13"/>
  <c r="M118" i="13"/>
  <c r="N118" i="13"/>
  <c r="O118" i="13"/>
  <c r="P118" i="13"/>
  <c r="Q118" i="13"/>
  <c r="R118" i="13"/>
  <c r="S118" i="13"/>
  <c r="T118" i="13"/>
  <c r="U118" i="13"/>
  <c r="V118" i="13"/>
  <c r="W118" i="13"/>
  <c r="X118" i="13"/>
  <c r="Y118" i="13"/>
  <c r="Z118" i="13"/>
  <c r="AA118" i="13"/>
  <c r="AB118" i="13"/>
  <c r="AC118" i="13"/>
  <c r="AD118" i="13"/>
  <c r="AE118" i="13"/>
  <c r="AF118" i="13"/>
  <c r="AG118" i="13"/>
  <c r="AH118" i="13"/>
  <c r="AI118" i="13"/>
  <c r="AJ118" i="13"/>
  <c r="AK118" i="13"/>
  <c r="AL118" i="13"/>
  <c r="AM118" i="13"/>
  <c r="AN118" i="13"/>
  <c r="AO118" i="13"/>
  <c r="AP118" i="13"/>
  <c r="AQ118" i="13"/>
  <c r="E119" i="13"/>
  <c r="F119" i="13"/>
  <c r="E120" i="13"/>
  <c r="F120" i="13"/>
  <c r="E121" i="13"/>
  <c r="F121" i="13"/>
  <c r="H123" i="13"/>
  <c r="I123" i="13"/>
  <c r="J123" i="13"/>
  <c r="K123" i="13"/>
  <c r="L123" i="13"/>
  <c r="M123" i="13"/>
  <c r="N123" i="13"/>
  <c r="O123" i="13"/>
  <c r="P123" i="13"/>
  <c r="Q123" i="13"/>
  <c r="R123" i="13"/>
  <c r="S123" i="13"/>
  <c r="T123" i="13"/>
  <c r="U123" i="13"/>
  <c r="V123" i="13"/>
  <c r="W123" i="13"/>
  <c r="X123" i="13"/>
  <c r="Y123" i="13"/>
  <c r="Z123" i="13"/>
  <c r="AA123" i="13"/>
  <c r="AB123" i="13"/>
  <c r="AC123" i="13"/>
  <c r="AD123" i="13"/>
  <c r="AE123" i="13"/>
  <c r="AF123" i="13"/>
  <c r="AG123" i="13"/>
  <c r="AH123" i="13"/>
  <c r="AI123" i="13"/>
  <c r="AJ123" i="13"/>
  <c r="AK123" i="13"/>
  <c r="AL123" i="13"/>
  <c r="AM123" i="13"/>
  <c r="AN123" i="13"/>
  <c r="AO123" i="13"/>
  <c r="AP123" i="13"/>
  <c r="AQ123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C176" i="13" s="1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E124" i="13" l="1"/>
  <c r="J113" i="13"/>
  <c r="AN113" i="13"/>
  <c r="F124" i="13"/>
  <c r="AK113" i="13"/>
  <c r="AA116" i="13"/>
  <c r="AB116" i="13" s="1"/>
  <c r="AB40" i="13"/>
  <c r="R116" i="13"/>
  <c r="S116" i="13" s="1"/>
  <c r="S40" i="13"/>
  <c r="R37" i="13"/>
  <c r="AI37" i="13"/>
  <c r="V113" i="13"/>
  <c r="G120" i="13"/>
  <c r="E73" i="13"/>
  <c r="L37" i="13"/>
  <c r="U37" i="13"/>
  <c r="AG37" i="13"/>
  <c r="AM37" i="13"/>
  <c r="F123" i="13"/>
  <c r="AP113" i="13"/>
  <c r="F105" i="13"/>
  <c r="O37" i="13"/>
  <c r="Q37" i="13"/>
  <c r="AC37" i="13"/>
  <c r="AO37" i="13"/>
  <c r="AI114" i="13"/>
  <c r="Y113" i="13"/>
  <c r="E101" i="13"/>
  <c r="AP37" i="13"/>
  <c r="AH113" i="13"/>
  <c r="M113" i="13"/>
  <c r="F101" i="13"/>
  <c r="K37" i="13"/>
  <c r="Z37" i="13"/>
  <c r="G121" i="13"/>
  <c r="E77" i="13"/>
  <c r="E81" i="13"/>
  <c r="F85" i="13"/>
  <c r="X37" i="13"/>
  <c r="AM116" i="13"/>
  <c r="AM113" i="13" s="1"/>
  <c r="F109" i="13"/>
  <c r="T37" i="13"/>
  <c r="N37" i="13"/>
  <c r="L116" i="13"/>
  <c r="L113" i="13" s="1"/>
  <c r="AL113" i="13"/>
  <c r="AA37" i="13"/>
  <c r="AB37" i="13" s="1"/>
  <c r="AL37" i="13"/>
  <c r="AG114" i="13"/>
  <c r="AG113" i="13" s="1"/>
  <c r="F118" i="13"/>
  <c r="AC114" i="13"/>
  <c r="F97" i="13"/>
  <c r="Z113" i="13"/>
  <c r="U114" i="13"/>
  <c r="K114" i="13"/>
  <c r="E97" i="13"/>
  <c r="AF37" i="13"/>
  <c r="AJ37" i="13"/>
  <c r="AO114" i="13"/>
  <c r="AO113" i="13" s="1"/>
  <c r="Q114" i="13"/>
  <c r="F73" i="13"/>
  <c r="H113" i="13"/>
  <c r="F69" i="13"/>
  <c r="E89" i="13"/>
  <c r="F93" i="13"/>
  <c r="I37" i="13"/>
  <c r="W37" i="13"/>
  <c r="AD37" i="13"/>
  <c r="E118" i="13"/>
  <c r="P113" i="13"/>
  <c r="AB113" i="13"/>
  <c r="AE113" i="13"/>
  <c r="AQ113" i="13"/>
  <c r="AJ113" i="13"/>
  <c r="AI113" i="13"/>
  <c r="AF113" i="13"/>
  <c r="AD113" i="13"/>
  <c r="X113" i="13"/>
  <c r="W113" i="13"/>
  <c r="T113" i="13"/>
  <c r="N113" i="13"/>
  <c r="E115" i="13"/>
  <c r="E40" i="13"/>
  <c r="E116" i="13"/>
  <c r="O113" i="13"/>
  <c r="F115" i="13"/>
  <c r="I113" i="13"/>
  <c r="E109" i="13"/>
  <c r="E105" i="13"/>
  <c r="E93" i="13"/>
  <c r="F77" i="13"/>
  <c r="F89" i="13"/>
  <c r="E69" i="13"/>
  <c r="E85" i="13"/>
  <c r="F81" i="13"/>
  <c r="E123" i="13"/>
  <c r="G119" i="13"/>
  <c r="L8" i="14"/>
  <c r="U113" i="13" l="1"/>
  <c r="Q113" i="13"/>
  <c r="AC113" i="13"/>
  <c r="G124" i="13"/>
  <c r="G118" i="13"/>
  <c r="AA113" i="13"/>
  <c r="R113" i="13"/>
  <c r="S37" i="13"/>
  <c r="E114" i="13"/>
  <c r="E113" i="13" s="1"/>
  <c r="F116" i="13"/>
  <c r="F114" i="13"/>
  <c r="K113" i="13"/>
  <c r="G123" i="13"/>
  <c r="Z182" i="13"/>
  <c r="Z180" i="13"/>
  <c r="H181" i="13"/>
  <c r="I181" i="13"/>
  <c r="J181" i="13"/>
  <c r="K181" i="13"/>
  <c r="L181" i="13"/>
  <c r="N181" i="13"/>
  <c r="O181" i="13"/>
  <c r="Q181" i="13"/>
  <c r="R181" i="13"/>
  <c r="S181" i="13"/>
  <c r="T181" i="13"/>
  <c r="U181" i="13"/>
  <c r="V181" i="13"/>
  <c r="X181" i="13"/>
  <c r="Z181" i="13"/>
  <c r="AA181" i="13"/>
  <c r="AC181" i="13"/>
  <c r="AD181" i="13"/>
  <c r="AE181" i="13"/>
  <c r="AF181" i="13"/>
  <c r="AG181" i="13"/>
  <c r="AH181" i="13"/>
  <c r="AI181" i="13"/>
  <c r="AJ181" i="13"/>
  <c r="AK181" i="13"/>
  <c r="AL181" i="13"/>
  <c r="AM181" i="13"/>
  <c r="AN181" i="13"/>
  <c r="AO181" i="13"/>
  <c r="AP181" i="13"/>
  <c r="AQ181" i="13"/>
  <c r="H182" i="13"/>
  <c r="I182" i="13"/>
  <c r="J182" i="13"/>
  <c r="K182" i="13"/>
  <c r="L182" i="13"/>
  <c r="N182" i="13"/>
  <c r="O182" i="13"/>
  <c r="P182" i="13"/>
  <c r="Q182" i="13"/>
  <c r="R182" i="13"/>
  <c r="S182" i="13"/>
  <c r="T182" i="13"/>
  <c r="U182" i="13"/>
  <c r="V182" i="13"/>
  <c r="X182" i="13"/>
  <c r="AA182" i="13"/>
  <c r="AB182" i="13" s="1"/>
  <c r="AC182" i="13"/>
  <c r="AD182" i="13"/>
  <c r="AE182" i="13"/>
  <c r="AF182" i="13"/>
  <c r="AG182" i="13"/>
  <c r="AH182" i="13"/>
  <c r="AI182" i="13"/>
  <c r="AJ182" i="13"/>
  <c r="AK182" i="13"/>
  <c r="AL182" i="13"/>
  <c r="AM182" i="13"/>
  <c r="AN182" i="13"/>
  <c r="AO182" i="13"/>
  <c r="AP182" i="13"/>
  <c r="AQ182" i="13"/>
  <c r="I180" i="13"/>
  <c r="J180" i="13"/>
  <c r="K180" i="13"/>
  <c r="L180" i="13"/>
  <c r="M180" i="13" s="1"/>
  <c r="N180" i="13"/>
  <c r="O180" i="13"/>
  <c r="P180" i="13"/>
  <c r="Q180" i="13"/>
  <c r="R180" i="13"/>
  <c r="S180" i="13"/>
  <c r="T180" i="13"/>
  <c r="U180" i="13"/>
  <c r="V180" i="13"/>
  <c r="X180" i="13"/>
  <c r="Y180" i="13"/>
  <c r="AA180" i="13"/>
  <c r="AB180" i="13" s="1"/>
  <c r="AC180" i="13"/>
  <c r="AD180" i="13"/>
  <c r="AE180" i="13"/>
  <c r="AF180" i="13"/>
  <c r="AG180" i="13"/>
  <c r="AH180" i="13"/>
  <c r="AI180" i="13"/>
  <c r="AJ180" i="13"/>
  <c r="AK180" i="13"/>
  <c r="AL180" i="13"/>
  <c r="AM180" i="13"/>
  <c r="AN180" i="13"/>
  <c r="AO180" i="13"/>
  <c r="AP180" i="13"/>
  <c r="AQ180" i="13"/>
  <c r="H180" i="13"/>
  <c r="H200" i="13" s="1"/>
  <c r="H463" i="13" s="1"/>
  <c r="W334" i="13"/>
  <c r="S113" i="13" l="1"/>
  <c r="M181" i="13"/>
  <c r="M182" i="13"/>
  <c r="AB181" i="13"/>
  <c r="F113" i="13"/>
  <c r="P181" i="13"/>
  <c r="I451" i="13"/>
  <c r="J451" i="13"/>
  <c r="K451" i="13"/>
  <c r="E451" i="13" s="1"/>
  <c r="L451" i="13"/>
  <c r="M451" i="13"/>
  <c r="N451" i="13"/>
  <c r="O451" i="13"/>
  <c r="P451" i="13"/>
  <c r="Q451" i="13"/>
  <c r="R451" i="13"/>
  <c r="S451" i="13"/>
  <c r="T451" i="13"/>
  <c r="U451" i="13"/>
  <c r="V451" i="13"/>
  <c r="W451" i="13"/>
  <c r="X451" i="13"/>
  <c r="Y451" i="13"/>
  <c r="Z451" i="13"/>
  <c r="AA451" i="13"/>
  <c r="AB451" i="13"/>
  <c r="AD451" i="13"/>
  <c r="AE451" i="13"/>
  <c r="AF451" i="13"/>
  <c r="AG451" i="13"/>
  <c r="AH451" i="13"/>
  <c r="AI451" i="13"/>
  <c r="AJ451" i="13"/>
  <c r="AK451" i="13"/>
  <c r="AL451" i="13"/>
  <c r="AM451" i="13"/>
  <c r="AN451" i="13"/>
  <c r="AO451" i="13"/>
  <c r="AP451" i="13"/>
  <c r="AQ451" i="13"/>
  <c r="F446" i="13" l="1"/>
  <c r="E446" i="13"/>
  <c r="F444" i="13"/>
  <c r="E444" i="13"/>
  <c r="F443" i="13"/>
  <c r="E443" i="13"/>
  <c r="AQ442" i="13"/>
  <c r="AP442" i="13"/>
  <c r="AO442" i="13"/>
  <c r="AN442" i="13"/>
  <c r="AM442" i="13"/>
  <c r="AL442" i="13"/>
  <c r="AK442" i="13"/>
  <c r="AJ442" i="13"/>
  <c r="AI442" i="13"/>
  <c r="AH442" i="13"/>
  <c r="AG442" i="13"/>
  <c r="AF442" i="13"/>
  <c r="AE442" i="13"/>
  <c r="AD442" i="13"/>
  <c r="AC442" i="13"/>
  <c r="AB442" i="13"/>
  <c r="AA442" i="13"/>
  <c r="Z442" i="13"/>
  <c r="Y442" i="13"/>
  <c r="X442" i="13"/>
  <c r="W442" i="13"/>
  <c r="V442" i="13"/>
  <c r="U442" i="13"/>
  <c r="T442" i="13"/>
  <c r="S442" i="13"/>
  <c r="R442" i="13"/>
  <c r="Q442" i="13"/>
  <c r="P442" i="13"/>
  <c r="O442" i="13"/>
  <c r="N442" i="13"/>
  <c r="M442" i="13"/>
  <c r="L442" i="13"/>
  <c r="K442" i="13"/>
  <c r="J442" i="13"/>
  <c r="I442" i="13"/>
  <c r="H442" i="13"/>
  <c r="F441" i="13"/>
  <c r="E441" i="13"/>
  <c r="F439" i="13"/>
  <c r="E439" i="13"/>
  <c r="F438" i="13"/>
  <c r="E438" i="13"/>
  <c r="AQ437" i="13"/>
  <c r="AP437" i="13"/>
  <c r="AO437" i="13"/>
  <c r="AN437" i="13"/>
  <c r="AM437" i="13"/>
  <c r="AL437" i="13"/>
  <c r="AK437" i="13"/>
  <c r="AJ437" i="13"/>
  <c r="AI437" i="13"/>
  <c r="AH437" i="13"/>
  <c r="AG437" i="13"/>
  <c r="AF437" i="13"/>
  <c r="AE437" i="13"/>
  <c r="AD437" i="13"/>
  <c r="AC437" i="13"/>
  <c r="AB437" i="13"/>
  <c r="AA437" i="13"/>
  <c r="Z437" i="13"/>
  <c r="Y437" i="13"/>
  <c r="X437" i="13"/>
  <c r="W437" i="13"/>
  <c r="V437" i="13"/>
  <c r="U437" i="13"/>
  <c r="T437" i="13"/>
  <c r="S437" i="13"/>
  <c r="R437" i="13"/>
  <c r="Q437" i="13"/>
  <c r="P437" i="13"/>
  <c r="O437" i="13"/>
  <c r="N437" i="13"/>
  <c r="M437" i="13"/>
  <c r="L437" i="13"/>
  <c r="K437" i="13"/>
  <c r="J437" i="13"/>
  <c r="I437" i="13"/>
  <c r="H437" i="13"/>
  <c r="F436" i="13"/>
  <c r="E436" i="13"/>
  <c r="F434" i="13"/>
  <c r="E434" i="13"/>
  <c r="F433" i="13"/>
  <c r="E433" i="13"/>
  <c r="AQ432" i="13"/>
  <c r="AP432" i="13"/>
  <c r="AO432" i="13"/>
  <c r="AN432" i="13"/>
  <c r="AM432" i="13"/>
  <c r="AL432" i="13"/>
  <c r="AK432" i="13"/>
  <c r="AJ432" i="13"/>
  <c r="AI432" i="13"/>
  <c r="AH432" i="13"/>
  <c r="AG432" i="13"/>
  <c r="AF432" i="13"/>
  <c r="AE432" i="13"/>
  <c r="AD432" i="13"/>
  <c r="AC432" i="13"/>
  <c r="AB432" i="13"/>
  <c r="AA432" i="13"/>
  <c r="Z432" i="13"/>
  <c r="Y432" i="13"/>
  <c r="X432" i="13"/>
  <c r="W432" i="13"/>
  <c r="V432" i="13"/>
  <c r="U432" i="13"/>
  <c r="T432" i="13"/>
  <c r="S432" i="13"/>
  <c r="R432" i="13"/>
  <c r="Q432" i="13"/>
  <c r="P432" i="13"/>
  <c r="O432" i="13"/>
  <c r="N432" i="13"/>
  <c r="M432" i="13"/>
  <c r="L432" i="13"/>
  <c r="K432" i="13"/>
  <c r="J432" i="13"/>
  <c r="I432" i="13"/>
  <c r="H432" i="13"/>
  <c r="H334" i="13"/>
  <c r="G439" i="13" l="1"/>
  <c r="G438" i="13"/>
  <c r="E432" i="13"/>
  <c r="G436" i="13"/>
  <c r="G443" i="13"/>
  <c r="E442" i="13"/>
  <c r="F432" i="13"/>
  <c r="G446" i="13"/>
  <c r="G441" i="13"/>
  <c r="G434" i="13"/>
  <c r="G444" i="13"/>
  <c r="F442" i="13"/>
  <c r="E437" i="13"/>
  <c r="F437" i="13"/>
  <c r="G433" i="13"/>
  <c r="F363" i="13"/>
  <c r="E363" i="13"/>
  <c r="AQ362" i="13"/>
  <c r="AP362" i="13"/>
  <c r="AO362" i="13"/>
  <c r="AN362" i="13"/>
  <c r="AM362" i="13"/>
  <c r="AL362" i="13"/>
  <c r="AK362" i="13"/>
  <c r="AJ362" i="13"/>
  <c r="AI362" i="13"/>
  <c r="AH362" i="13"/>
  <c r="AG362" i="13"/>
  <c r="AF362" i="13"/>
  <c r="AE362" i="13"/>
  <c r="AD362" i="13"/>
  <c r="AC362" i="13"/>
  <c r="AB362" i="13"/>
  <c r="AA362" i="13"/>
  <c r="Z362" i="13"/>
  <c r="Y362" i="13"/>
  <c r="X362" i="13"/>
  <c r="W362" i="13"/>
  <c r="V362" i="13"/>
  <c r="U362" i="13"/>
  <c r="T362" i="13"/>
  <c r="S362" i="13"/>
  <c r="R362" i="13"/>
  <c r="Q362" i="13"/>
  <c r="P362" i="13"/>
  <c r="O362" i="13"/>
  <c r="N362" i="13"/>
  <c r="M362" i="13"/>
  <c r="L362" i="13"/>
  <c r="K362" i="13"/>
  <c r="J362" i="13"/>
  <c r="I362" i="13"/>
  <c r="H362" i="13"/>
  <c r="H319" i="13"/>
  <c r="I319" i="13"/>
  <c r="J319" i="13"/>
  <c r="K319" i="13"/>
  <c r="L319" i="13"/>
  <c r="M319" i="13"/>
  <c r="N319" i="13"/>
  <c r="O319" i="13"/>
  <c r="P319" i="13"/>
  <c r="Q319" i="13"/>
  <c r="R319" i="13"/>
  <c r="S319" i="13"/>
  <c r="T319" i="13"/>
  <c r="U319" i="13"/>
  <c r="V319" i="13"/>
  <c r="W319" i="13"/>
  <c r="X319" i="13"/>
  <c r="Y319" i="13"/>
  <c r="Z319" i="13"/>
  <c r="AA319" i="13"/>
  <c r="AB319" i="13"/>
  <c r="AC319" i="13"/>
  <c r="AD319" i="13"/>
  <c r="AE319" i="13"/>
  <c r="AF319" i="13"/>
  <c r="AG319" i="13"/>
  <c r="AH319" i="13"/>
  <c r="AI319" i="13"/>
  <c r="AJ319" i="13"/>
  <c r="AK319" i="13"/>
  <c r="AL319" i="13"/>
  <c r="AM319" i="13"/>
  <c r="AN319" i="13"/>
  <c r="AO319" i="13"/>
  <c r="AP319" i="13"/>
  <c r="AQ319" i="13"/>
  <c r="H320" i="13"/>
  <c r="I320" i="13"/>
  <c r="J320" i="13"/>
  <c r="K320" i="13"/>
  <c r="L320" i="13"/>
  <c r="M320" i="13"/>
  <c r="N320" i="13"/>
  <c r="O320" i="13"/>
  <c r="P320" i="13"/>
  <c r="Q320" i="13"/>
  <c r="R320" i="13"/>
  <c r="S320" i="13"/>
  <c r="T320" i="13"/>
  <c r="U320" i="13"/>
  <c r="V320" i="13"/>
  <c r="W320" i="13"/>
  <c r="X320" i="13"/>
  <c r="Y320" i="13"/>
  <c r="Z320" i="13"/>
  <c r="AA320" i="13"/>
  <c r="AB320" i="13"/>
  <c r="AC320" i="13"/>
  <c r="AD320" i="13"/>
  <c r="AE320" i="13"/>
  <c r="AF320" i="13"/>
  <c r="AG320" i="13"/>
  <c r="AH320" i="13"/>
  <c r="AI320" i="13"/>
  <c r="AJ320" i="13"/>
  <c r="AK320" i="13"/>
  <c r="AL320" i="13"/>
  <c r="AM320" i="13"/>
  <c r="AN320" i="13"/>
  <c r="AP320" i="13"/>
  <c r="AQ320" i="13"/>
  <c r="I318" i="13"/>
  <c r="J318" i="13"/>
  <c r="K318" i="13"/>
  <c r="L318" i="13"/>
  <c r="M318" i="13"/>
  <c r="N318" i="13"/>
  <c r="O318" i="13"/>
  <c r="P318" i="13"/>
  <c r="Q318" i="13"/>
  <c r="R318" i="13"/>
  <c r="S318" i="13"/>
  <c r="T318" i="13"/>
  <c r="U318" i="13"/>
  <c r="V318" i="13"/>
  <c r="W318" i="13"/>
  <c r="X318" i="13"/>
  <c r="Y318" i="13"/>
  <c r="Z318" i="13"/>
  <c r="AA318" i="13"/>
  <c r="AB318" i="13"/>
  <c r="AC318" i="13"/>
  <c r="AD318" i="13"/>
  <c r="AE318" i="13"/>
  <c r="AF318" i="13"/>
  <c r="AG318" i="13"/>
  <c r="AH318" i="13"/>
  <c r="AI318" i="13"/>
  <c r="AJ318" i="13"/>
  <c r="AK318" i="13"/>
  <c r="AL318" i="13"/>
  <c r="AM318" i="13"/>
  <c r="AN318" i="13"/>
  <c r="AO318" i="13"/>
  <c r="AP318" i="13"/>
  <c r="AQ318" i="13"/>
  <c r="H318" i="13"/>
  <c r="F332" i="13"/>
  <c r="E332" i="13"/>
  <c r="F331" i="13"/>
  <c r="E331" i="13"/>
  <c r="F330" i="13"/>
  <c r="E330" i="13"/>
  <c r="AQ329" i="13"/>
  <c r="AP329" i="13"/>
  <c r="AO329" i="13"/>
  <c r="AN329" i="13"/>
  <c r="AM329" i="13"/>
  <c r="AL329" i="13"/>
  <c r="AK329" i="13"/>
  <c r="AJ329" i="13"/>
  <c r="AI329" i="13"/>
  <c r="AH329" i="13"/>
  <c r="AG329" i="13"/>
  <c r="AF329" i="13"/>
  <c r="AE329" i="13"/>
  <c r="AD329" i="13"/>
  <c r="AC329" i="13"/>
  <c r="AB329" i="13"/>
  <c r="AA329" i="13"/>
  <c r="Z329" i="13"/>
  <c r="Y329" i="13"/>
  <c r="X329" i="13"/>
  <c r="W329" i="13"/>
  <c r="V329" i="13"/>
  <c r="U329" i="13"/>
  <c r="T329" i="13"/>
  <c r="S329" i="13"/>
  <c r="R329" i="13"/>
  <c r="Q329" i="13"/>
  <c r="P329" i="13"/>
  <c r="O329" i="13"/>
  <c r="N329" i="13"/>
  <c r="M329" i="13"/>
  <c r="L329" i="13"/>
  <c r="K329" i="13"/>
  <c r="J329" i="13"/>
  <c r="I329" i="13"/>
  <c r="H329" i="13"/>
  <c r="F328" i="13"/>
  <c r="E328" i="13"/>
  <c r="F327" i="13"/>
  <c r="E327" i="13"/>
  <c r="F326" i="13"/>
  <c r="E326" i="13"/>
  <c r="AQ325" i="13"/>
  <c r="AP325" i="13"/>
  <c r="AO325" i="13"/>
  <c r="AN325" i="13"/>
  <c r="AM325" i="13"/>
  <c r="AL325" i="13"/>
  <c r="AK325" i="13"/>
  <c r="AJ325" i="13"/>
  <c r="AI325" i="13"/>
  <c r="AH325" i="13"/>
  <c r="AG325" i="13"/>
  <c r="AF325" i="13"/>
  <c r="AE325" i="13"/>
  <c r="AD325" i="13"/>
  <c r="AC325" i="13"/>
  <c r="AB325" i="13"/>
  <c r="AA325" i="13"/>
  <c r="Z325" i="13"/>
  <c r="Y325" i="13"/>
  <c r="X325" i="13"/>
  <c r="W325" i="13"/>
  <c r="V325" i="13"/>
  <c r="U325" i="13"/>
  <c r="T325" i="13"/>
  <c r="S325" i="13"/>
  <c r="R325" i="13"/>
  <c r="Q325" i="13"/>
  <c r="P325" i="13"/>
  <c r="O325" i="13"/>
  <c r="N325" i="13"/>
  <c r="M325" i="13"/>
  <c r="L325" i="13"/>
  <c r="K325" i="13"/>
  <c r="J325" i="13"/>
  <c r="I325" i="13"/>
  <c r="H325" i="13"/>
  <c r="G432" i="13" l="1"/>
  <c r="G442" i="13"/>
  <c r="G437" i="13"/>
  <c r="G363" i="13"/>
  <c r="E362" i="13"/>
  <c r="G326" i="13"/>
  <c r="F362" i="13"/>
  <c r="F325" i="13"/>
  <c r="E329" i="13"/>
  <c r="G330" i="13"/>
  <c r="G331" i="13"/>
  <c r="G332" i="13"/>
  <c r="F329" i="13"/>
  <c r="E325" i="13"/>
  <c r="G327" i="13"/>
  <c r="G328" i="13"/>
  <c r="G325" i="13" l="1"/>
  <c r="G362" i="13"/>
  <c r="G329" i="13"/>
  <c r="H125" i="13" l="1"/>
  <c r="H122" i="13" s="1"/>
  <c r="I125" i="13"/>
  <c r="I122" i="13" s="1"/>
  <c r="J125" i="13"/>
  <c r="J122" i="13" s="1"/>
  <c r="K125" i="13"/>
  <c r="K122" i="13" s="1"/>
  <c r="L125" i="13"/>
  <c r="L122" i="13" s="1"/>
  <c r="M125" i="13"/>
  <c r="M122" i="13" s="1"/>
  <c r="N125" i="13"/>
  <c r="N122" i="13" s="1"/>
  <c r="O125" i="13"/>
  <c r="O122" i="13" s="1"/>
  <c r="P125" i="13"/>
  <c r="P122" i="13" s="1"/>
  <c r="Q125" i="13"/>
  <c r="Q122" i="13" s="1"/>
  <c r="R125" i="13"/>
  <c r="R122" i="13" s="1"/>
  <c r="S125" i="13"/>
  <c r="S122" i="13" s="1"/>
  <c r="T125" i="13"/>
  <c r="T122" i="13" s="1"/>
  <c r="U125" i="13"/>
  <c r="U122" i="13" s="1"/>
  <c r="V125" i="13"/>
  <c r="V122" i="13" s="1"/>
  <c r="W125" i="13"/>
  <c r="W122" i="13" s="1"/>
  <c r="X125" i="13"/>
  <c r="X122" i="13" s="1"/>
  <c r="Y125" i="13"/>
  <c r="Y122" i="13" s="1"/>
  <c r="Z125" i="13"/>
  <c r="Z122" i="13" s="1"/>
  <c r="AA125" i="13"/>
  <c r="AC125" i="13"/>
  <c r="AC122" i="13" s="1"/>
  <c r="AD125" i="13"/>
  <c r="AD122" i="13" s="1"/>
  <c r="AE125" i="13"/>
  <c r="AE122" i="13" s="1"/>
  <c r="AF125" i="13"/>
  <c r="AF122" i="13" s="1"/>
  <c r="AG125" i="13"/>
  <c r="AG122" i="13" s="1"/>
  <c r="AH125" i="13"/>
  <c r="AH122" i="13" s="1"/>
  <c r="AI122" i="13"/>
  <c r="AJ122" i="13"/>
  <c r="AK125" i="13"/>
  <c r="AK122" i="13" s="1"/>
  <c r="AL125" i="13"/>
  <c r="AL122" i="13" s="1"/>
  <c r="AM125" i="13"/>
  <c r="AM122" i="13" s="1"/>
  <c r="AN125" i="13"/>
  <c r="AN122" i="13" s="1"/>
  <c r="AP125" i="13"/>
  <c r="AP122" i="13" s="1"/>
  <c r="AQ125" i="13"/>
  <c r="AQ122" i="13" s="1"/>
  <c r="H152" i="13"/>
  <c r="I152" i="13"/>
  <c r="J152" i="13"/>
  <c r="J132" i="13" s="1"/>
  <c r="K152" i="13"/>
  <c r="L152" i="13"/>
  <c r="M152" i="13"/>
  <c r="N152" i="13"/>
  <c r="O152" i="13"/>
  <c r="P152" i="13"/>
  <c r="Q152" i="13"/>
  <c r="R152" i="13"/>
  <c r="S152" i="13"/>
  <c r="T152" i="13"/>
  <c r="U152" i="13"/>
  <c r="V152" i="13"/>
  <c r="W152" i="13"/>
  <c r="X152" i="13"/>
  <c r="Y152" i="13"/>
  <c r="Z152" i="13"/>
  <c r="AA152" i="13"/>
  <c r="AB152" i="13"/>
  <c r="AH152" i="13"/>
  <c r="AH132" i="13" s="1"/>
  <c r="AK152" i="13"/>
  <c r="AN152" i="13"/>
  <c r="AQ152" i="13"/>
  <c r="H153" i="13"/>
  <c r="I153" i="13"/>
  <c r="J153" i="13"/>
  <c r="J133" i="13" s="1"/>
  <c r="K153" i="13"/>
  <c r="L153" i="13"/>
  <c r="M153" i="13"/>
  <c r="N153" i="13"/>
  <c r="O153" i="13"/>
  <c r="P153" i="13"/>
  <c r="P133" i="13" s="1"/>
  <c r="Q153" i="13"/>
  <c r="R153" i="13"/>
  <c r="S153" i="13"/>
  <c r="S133" i="13" s="1"/>
  <c r="T153" i="13"/>
  <c r="U153" i="13"/>
  <c r="V153" i="13"/>
  <c r="W153" i="13"/>
  <c r="X153" i="13"/>
  <c r="Y153" i="13"/>
  <c r="Z153" i="13"/>
  <c r="AA153" i="13"/>
  <c r="AB153" i="13"/>
  <c r="AH153" i="13"/>
  <c r="AH133" i="13" s="1"/>
  <c r="AK153" i="13"/>
  <c r="AN153" i="13"/>
  <c r="AN133" i="13" s="1"/>
  <c r="AQ153" i="13"/>
  <c r="AQ133" i="13" s="1"/>
  <c r="I151" i="13"/>
  <c r="J151" i="13"/>
  <c r="K151" i="13"/>
  <c r="L151" i="13"/>
  <c r="M151" i="13"/>
  <c r="N151" i="13"/>
  <c r="O151" i="13"/>
  <c r="P151" i="13"/>
  <c r="Q151" i="13"/>
  <c r="R151" i="13"/>
  <c r="S151" i="13"/>
  <c r="T151" i="13"/>
  <c r="U151" i="13"/>
  <c r="V151" i="13"/>
  <c r="W151" i="13"/>
  <c r="X151" i="13"/>
  <c r="Y151" i="13"/>
  <c r="Z151" i="13"/>
  <c r="AA151" i="13"/>
  <c r="AB151" i="13"/>
  <c r="AC151" i="13"/>
  <c r="AD151" i="13"/>
  <c r="AD131" i="13" s="1"/>
  <c r="AD130" i="13" s="1"/>
  <c r="AE151" i="13"/>
  <c r="AF151" i="13"/>
  <c r="AF131" i="13" s="1"/>
  <c r="AF130" i="13" s="1"/>
  <c r="AG151" i="13"/>
  <c r="AG131" i="13" s="1"/>
  <c r="AG130" i="13" s="1"/>
  <c r="AH151" i="13"/>
  <c r="AI151" i="13"/>
  <c r="AI131" i="13" s="1"/>
  <c r="AI130" i="13" s="1"/>
  <c r="AJ151" i="13"/>
  <c r="AJ131" i="13" s="1"/>
  <c r="AJ130" i="13" s="1"/>
  <c r="AK151" i="13"/>
  <c r="AL151" i="13"/>
  <c r="AL131" i="13" s="1"/>
  <c r="AL130" i="13" s="1"/>
  <c r="AM151" i="13"/>
  <c r="AM131" i="13" s="1"/>
  <c r="AM130" i="13" s="1"/>
  <c r="AN151" i="13"/>
  <c r="AO151" i="13"/>
  <c r="AO131" i="13" s="1"/>
  <c r="AP151" i="13"/>
  <c r="AP131" i="13" s="1"/>
  <c r="AP130" i="13" s="1"/>
  <c r="AQ151" i="13"/>
  <c r="H151" i="13"/>
  <c r="M133" i="13"/>
  <c r="AB133" i="13"/>
  <c r="AK133" i="13"/>
  <c r="V133" i="13" l="1"/>
  <c r="E153" i="13"/>
  <c r="E150" i="13" s="1"/>
  <c r="I177" i="13"/>
  <c r="Q177" i="13"/>
  <c r="Q474" i="13"/>
  <c r="AA122" i="13"/>
  <c r="AB122" i="13" s="1"/>
  <c r="AB125" i="13"/>
  <c r="X177" i="13"/>
  <c r="X474" i="13"/>
  <c r="AF177" i="13"/>
  <c r="I176" i="13"/>
  <c r="I474" i="13"/>
  <c r="W474" i="13"/>
  <c r="O474" i="13"/>
  <c r="Z176" i="13"/>
  <c r="AM474" i="13"/>
  <c r="AP177" i="13"/>
  <c r="AP474" i="13"/>
  <c r="R474" i="13"/>
  <c r="AG176" i="13"/>
  <c r="AJ474" i="13"/>
  <c r="AA177" i="13"/>
  <c r="K177" i="13"/>
  <c r="K474" i="13"/>
  <c r="AL474" i="13"/>
  <c r="AD474" i="13"/>
  <c r="U474" i="13"/>
  <c r="H177" i="13"/>
  <c r="H474" i="13"/>
  <c r="AI177" i="13"/>
  <c r="Z177" i="13"/>
  <c r="T474" i="13"/>
  <c r="L474" i="13"/>
  <c r="N177" i="13"/>
  <c r="N474" i="13"/>
  <c r="AA474" i="13"/>
  <c r="AO474" i="13"/>
  <c r="T177" i="13"/>
  <c r="L177" i="13"/>
  <c r="S177" i="13"/>
  <c r="AQ177" i="13"/>
  <c r="AJ177" i="13"/>
  <c r="R177" i="13"/>
  <c r="AG177" i="13"/>
  <c r="AN177" i="13"/>
  <c r="P177" i="13"/>
  <c r="AL177" i="13"/>
  <c r="AD177" i="13"/>
  <c r="AP176" i="13"/>
  <c r="AH176" i="13"/>
  <c r="R176" i="13"/>
  <c r="J176" i="13"/>
  <c r="AK177" i="13"/>
  <c r="U177" i="13"/>
  <c r="M177" i="13"/>
  <c r="Q176" i="13"/>
  <c r="AH177" i="13"/>
  <c r="J177" i="13"/>
  <c r="AA131" i="13"/>
  <c r="AA175" i="13" s="1"/>
  <c r="AA150" i="13"/>
  <c r="P132" i="13"/>
  <c r="P176" i="13" s="1"/>
  <c r="Z131" i="13"/>
  <c r="Z175" i="13" s="1"/>
  <c r="Z150" i="13"/>
  <c r="AM176" i="13"/>
  <c r="O176" i="13"/>
  <c r="AQ131" i="13"/>
  <c r="AQ175" i="13" s="1"/>
  <c r="AQ150" i="13"/>
  <c r="Y131" i="13"/>
  <c r="Y175" i="13" s="1"/>
  <c r="Y150" i="13"/>
  <c r="AN132" i="13"/>
  <c r="AN176" i="13" s="1"/>
  <c r="AD176" i="13"/>
  <c r="AP175" i="13"/>
  <c r="AP150" i="13"/>
  <c r="AK132" i="13"/>
  <c r="AK176" i="13" s="1"/>
  <c r="M132" i="13"/>
  <c r="M176" i="13" s="1"/>
  <c r="AB132" i="13"/>
  <c r="AB176" i="13" s="1"/>
  <c r="T176" i="13"/>
  <c r="L176" i="13"/>
  <c r="AI175" i="13"/>
  <c r="AI150" i="13"/>
  <c r="Q131" i="13"/>
  <c r="Q175" i="13" s="1"/>
  <c r="Q150" i="13"/>
  <c r="AF176" i="13"/>
  <c r="AL176" i="13"/>
  <c r="N176" i="13"/>
  <c r="S131" i="13"/>
  <c r="S175" i="13" s="1"/>
  <c r="S150" i="13"/>
  <c r="R131" i="13"/>
  <c r="R175" i="13" s="1"/>
  <c r="R150" i="13"/>
  <c r="AH131" i="13"/>
  <c r="AH175" i="13" s="1"/>
  <c r="AH150" i="13"/>
  <c r="K131" i="13"/>
  <c r="K175" i="13" s="1"/>
  <c r="K150" i="13"/>
  <c r="I131" i="13"/>
  <c r="I175" i="13" s="1"/>
  <c r="I150" i="13"/>
  <c r="H176" i="13"/>
  <c r="AO175" i="13"/>
  <c r="AO150" i="13"/>
  <c r="AJ176" i="13"/>
  <c r="AG175" i="13"/>
  <c r="AG150" i="13"/>
  <c r="J131" i="13"/>
  <c r="J175" i="13" s="1"/>
  <c r="J150" i="13"/>
  <c r="AM177" i="13"/>
  <c r="W177" i="13"/>
  <c r="O177" i="13"/>
  <c r="AQ132" i="13"/>
  <c r="AQ176" i="13" s="1"/>
  <c r="AI176" i="13"/>
  <c r="AA176" i="13"/>
  <c r="S132" i="13"/>
  <c r="S176" i="13" s="1"/>
  <c r="K176" i="13"/>
  <c r="F304" i="13"/>
  <c r="E304" i="13"/>
  <c r="F303" i="13"/>
  <c r="E303" i="13"/>
  <c r="F302" i="13"/>
  <c r="E302" i="13"/>
  <c r="AQ301" i="13"/>
  <c r="AP301" i="13"/>
  <c r="AO301" i="13"/>
  <c r="AN301" i="13"/>
  <c r="AM301" i="13"/>
  <c r="AL301" i="13"/>
  <c r="AK301" i="13"/>
  <c r="AJ301" i="13"/>
  <c r="AI301" i="13"/>
  <c r="AH301" i="13"/>
  <c r="AG301" i="13"/>
  <c r="AF301" i="13"/>
  <c r="AE301" i="13"/>
  <c r="AD301" i="13"/>
  <c r="AC301" i="13"/>
  <c r="AB301" i="13"/>
  <c r="AA301" i="13"/>
  <c r="Z301" i="13"/>
  <c r="Y301" i="13"/>
  <c r="X301" i="13"/>
  <c r="W301" i="13"/>
  <c r="V301" i="13"/>
  <c r="U301" i="13"/>
  <c r="T301" i="13"/>
  <c r="S301" i="13"/>
  <c r="R301" i="13"/>
  <c r="Q301" i="13"/>
  <c r="P301" i="13"/>
  <c r="O301" i="13"/>
  <c r="N301" i="13"/>
  <c r="M301" i="13"/>
  <c r="L301" i="13"/>
  <c r="K301" i="13"/>
  <c r="J301" i="13"/>
  <c r="I301" i="13"/>
  <c r="H301" i="13"/>
  <c r="H215" i="13"/>
  <c r="I215" i="13"/>
  <c r="J215" i="13"/>
  <c r="K215" i="13"/>
  <c r="L215" i="13"/>
  <c r="M215" i="13"/>
  <c r="N215" i="13"/>
  <c r="O215" i="13"/>
  <c r="P215" i="13"/>
  <c r="Q215" i="13"/>
  <c r="R215" i="13"/>
  <c r="S215" i="13"/>
  <c r="T215" i="13"/>
  <c r="U215" i="13"/>
  <c r="V215" i="13"/>
  <c r="W215" i="13"/>
  <c r="X215" i="13"/>
  <c r="Y215" i="13"/>
  <c r="Z215" i="13"/>
  <c r="AA215" i="13"/>
  <c r="AB215" i="13"/>
  <c r="AC215" i="13"/>
  <c r="AD215" i="13"/>
  <c r="AE215" i="13"/>
  <c r="AF215" i="13"/>
  <c r="AG215" i="13"/>
  <c r="AH215" i="13"/>
  <c r="AI215" i="13"/>
  <c r="AJ215" i="13"/>
  <c r="AK215" i="13"/>
  <c r="AL215" i="13"/>
  <c r="AM215" i="13"/>
  <c r="AN215" i="13"/>
  <c r="AO215" i="13"/>
  <c r="AP215" i="13"/>
  <c r="AQ215" i="13"/>
  <c r="H216" i="13"/>
  <c r="I216" i="13"/>
  <c r="J216" i="13"/>
  <c r="K216" i="13"/>
  <c r="L216" i="13"/>
  <c r="M216" i="13"/>
  <c r="N216" i="13"/>
  <c r="O216" i="13"/>
  <c r="P216" i="13"/>
  <c r="Q216" i="13"/>
  <c r="R216" i="13"/>
  <c r="T216" i="13"/>
  <c r="U216" i="13"/>
  <c r="V216" i="13"/>
  <c r="X216" i="13"/>
  <c r="Y216" i="13"/>
  <c r="AA216" i="13"/>
  <c r="AB216" i="13"/>
  <c r="AC216" i="13"/>
  <c r="AD216" i="13"/>
  <c r="AE216" i="13"/>
  <c r="AF216" i="13"/>
  <c r="AG216" i="13"/>
  <c r="AH216" i="13"/>
  <c r="AI216" i="13"/>
  <c r="AJ216" i="13"/>
  <c r="AK216" i="13"/>
  <c r="AL216" i="13"/>
  <c r="AM216" i="13"/>
  <c r="AN216" i="13"/>
  <c r="AO216" i="13"/>
  <c r="AP216" i="13"/>
  <c r="AQ216" i="13"/>
  <c r="I214" i="13"/>
  <c r="I459" i="13" s="1"/>
  <c r="J214" i="13"/>
  <c r="K214" i="13"/>
  <c r="K459" i="13" s="1"/>
  <c r="L214" i="13"/>
  <c r="L459" i="13" s="1"/>
  <c r="M214" i="13"/>
  <c r="N214" i="13"/>
  <c r="N459" i="13" s="1"/>
  <c r="O214" i="13"/>
  <c r="O459" i="13" s="1"/>
  <c r="P214" i="13"/>
  <c r="Q214" i="13"/>
  <c r="Q459" i="13" s="1"/>
  <c r="R214" i="13"/>
  <c r="R459" i="13" s="1"/>
  <c r="S214" i="13"/>
  <c r="T214" i="13"/>
  <c r="T459" i="13" s="1"/>
  <c r="U214" i="13"/>
  <c r="U459" i="13" s="1"/>
  <c r="V214" i="13"/>
  <c r="W214" i="13"/>
  <c r="W459" i="13" s="1"/>
  <c r="X214" i="13"/>
  <c r="X459" i="13" s="1"/>
  <c r="Y214" i="13"/>
  <c r="Z214" i="13"/>
  <c r="Z459" i="13" s="1"/>
  <c r="AA214" i="13"/>
  <c r="AA459" i="13" s="1"/>
  <c r="AB214" i="13"/>
  <c r="AC214" i="13"/>
  <c r="AD214" i="13"/>
  <c r="AE214" i="13"/>
  <c r="AF214" i="13"/>
  <c r="AG214" i="13"/>
  <c r="AH214" i="13"/>
  <c r="AI214" i="13"/>
  <c r="AJ214" i="13"/>
  <c r="AK214" i="13"/>
  <c r="AL214" i="13"/>
  <c r="AM214" i="13"/>
  <c r="AN214" i="13"/>
  <c r="AO214" i="13"/>
  <c r="AP214" i="13"/>
  <c r="AQ214" i="13"/>
  <c r="H214" i="13"/>
  <c r="F256" i="13"/>
  <c r="E256" i="13"/>
  <c r="F255" i="13"/>
  <c r="E255" i="13"/>
  <c r="F254" i="13"/>
  <c r="E254" i="13"/>
  <c r="AQ253" i="13"/>
  <c r="AP253" i="13"/>
  <c r="AO253" i="13"/>
  <c r="AN253" i="13"/>
  <c r="AM253" i="13"/>
  <c r="AL253" i="13"/>
  <c r="AK253" i="13"/>
  <c r="AJ253" i="13"/>
  <c r="AI253" i="13"/>
  <c r="AH253" i="13"/>
  <c r="AG253" i="13"/>
  <c r="AF253" i="13"/>
  <c r="AE253" i="13"/>
  <c r="AD253" i="13"/>
  <c r="AC253" i="13"/>
  <c r="AB253" i="13"/>
  <c r="AA253" i="13"/>
  <c r="Z253" i="13"/>
  <c r="Y253" i="13"/>
  <c r="X253" i="13"/>
  <c r="W253" i="13"/>
  <c r="V253" i="13"/>
  <c r="U253" i="13"/>
  <c r="T253" i="13"/>
  <c r="S253" i="13"/>
  <c r="R253" i="13"/>
  <c r="Q253" i="13"/>
  <c r="P253" i="13"/>
  <c r="O253" i="13"/>
  <c r="N253" i="13"/>
  <c r="M253" i="13"/>
  <c r="L253" i="13"/>
  <c r="K253" i="13"/>
  <c r="J253" i="13"/>
  <c r="I253" i="13"/>
  <c r="H253" i="13"/>
  <c r="Z216" i="13"/>
  <c r="I357" i="13"/>
  <c r="J357" i="13"/>
  <c r="K357" i="13"/>
  <c r="L357" i="13"/>
  <c r="M357" i="13"/>
  <c r="N357" i="13"/>
  <c r="O357" i="13"/>
  <c r="P357" i="13"/>
  <c r="Q357" i="13"/>
  <c r="R357" i="13"/>
  <c r="S357" i="13"/>
  <c r="T357" i="13"/>
  <c r="U357" i="13"/>
  <c r="V357" i="13"/>
  <c r="W357" i="13"/>
  <c r="X357" i="13"/>
  <c r="Y357" i="13"/>
  <c r="Z357" i="13"/>
  <c r="AA357" i="13"/>
  <c r="AB357" i="13"/>
  <c r="AC357" i="13"/>
  <c r="AD357" i="13"/>
  <c r="AE357" i="13"/>
  <c r="AF357" i="13"/>
  <c r="AG357" i="13"/>
  <c r="AH357" i="13"/>
  <c r="AI357" i="13"/>
  <c r="AJ357" i="13"/>
  <c r="AK357" i="13"/>
  <c r="AL357" i="13"/>
  <c r="AM357" i="13"/>
  <c r="AN357" i="13"/>
  <c r="AO357" i="13"/>
  <c r="AP357" i="13"/>
  <c r="AQ357" i="13"/>
  <c r="H357" i="13"/>
  <c r="F358" i="13"/>
  <c r="E358" i="13"/>
  <c r="W182" i="13"/>
  <c r="Y182" i="13" s="1"/>
  <c r="W181" i="13"/>
  <c r="Y181" i="13" s="1"/>
  <c r="W180" i="13"/>
  <c r="W200" i="13" s="1"/>
  <c r="W463" i="13" s="1"/>
  <c r="AE176" i="13" l="1"/>
  <c r="W176" i="13"/>
  <c r="V177" i="13"/>
  <c r="U176" i="13"/>
  <c r="V132" i="13"/>
  <c r="AB177" i="13"/>
  <c r="Y133" i="13"/>
  <c r="X176" i="13"/>
  <c r="Y132" i="13"/>
  <c r="Y177" i="13"/>
  <c r="Z474" i="13"/>
  <c r="G302" i="13"/>
  <c r="AC177" i="13"/>
  <c r="W216" i="13"/>
  <c r="E301" i="13"/>
  <c r="G304" i="13"/>
  <c r="G255" i="13"/>
  <c r="F357" i="13"/>
  <c r="G254" i="13"/>
  <c r="F177" i="13"/>
  <c r="G303" i="13"/>
  <c r="AM150" i="13"/>
  <c r="AM175" i="13"/>
  <c r="AC150" i="13"/>
  <c r="AE150" i="13" s="1"/>
  <c r="AC131" i="13"/>
  <c r="AC175" i="13" s="1"/>
  <c r="AB131" i="13"/>
  <c r="AB175" i="13" s="1"/>
  <c r="AB150" i="13"/>
  <c r="AD175" i="13"/>
  <c r="AD150" i="13"/>
  <c r="N150" i="13"/>
  <c r="N131" i="13"/>
  <c r="N175" i="13" s="1"/>
  <c r="M150" i="13"/>
  <c r="M131" i="13"/>
  <c r="M175" i="13" s="1"/>
  <c r="X131" i="13"/>
  <c r="X175" i="13" s="1"/>
  <c r="X150" i="13"/>
  <c r="AL150" i="13"/>
  <c r="AL175" i="13"/>
  <c r="W150" i="13"/>
  <c r="W131" i="13"/>
  <c r="W175" i="13" s="1"/>
  <c r="O131" i="13"/>
  <c r="O175" i="13" s="1"/>
  <c r="O150" i="13"/>
  <c r="AJ150" i="13"/>
  <c r="AJ175" i="13"/>
  <c r="H150" i="13"/>
  <c r="H131" i="13"/>
  <c r="H175" i="13" s="1"/>
  <c r="L131" i="13"/>
  <c r="L175" i="13" s="1"/>
  <c r="L150" i="13"/>
  <c r="AK150" i="13"/>
  <c r="AK131" i="13"/>
  <c r="AK175" i="13" s="1"/>
  <c r="AN131" i="13"/>
  <c r="AN175" i="13" s="1"/>
  <c r="AN150" i="13"/>
  <c r="P131" i="13"/>
  <c r="P175" i="13" s="1"/>
  <c r="P150" i="13"/>
  <c r="AE131" i="13"/>
  <c r="AE175" i="13" s="1"/>
  <c r="V150" i="13"/>
  <c r="V131" i="13"/>
  <c r="V175" i="13" s="1"/>
  <c r="U150" i="13"/>
  <c r="U131" i="13"/>
  <c r="U175" i="13" s="1"/>
  <c r="AF175" i="13"/>
  <c r="AF150" i="13"/>
  <c r="T131" i="13"/>
  <c r="T175" i="13" s="1"/>
  <c r="T150" i="13"/>
  <c r="F301" i="13"/>
  <c r="E253" i="13"/>
  <c r="G256" i="13"/>
  <c r="F253" i="13"/>
  <c r="E357" i="13"/>
  <c r="G358" i="13"/>
  <c r="S48" i="13"/>
  <c r="F284" i="13"/>
  <c r="E284" i="13"/>
  <c r="F283" i="13"/>
  <c r="E283" i="13"/>
  <c r="F282" i="13"/>
  <c r="E282" i="13"/>
  <c r="AQ281" i="13"/>
  <c r="AP281" i="13"/>
  <c r="AO281" i="13"/>
  <c r="AN281" i="13"/>
  <c r="AM281" i="13"/>
  <c r="AL281" i="13"/>
  <c r="AK281" i="13"/>
  <c r="AJ281" i="13"/>
  <c r="AI281" i="13"/>
  <c r="AH281" i="13"/>
  <c r="AG281" i="13"/>
  <c r="AF281" i="13"/>
  <c r="AE281" i="13"/>
  <c r="AD281" i="13"/>
  <c r="AC281" i="13"/>
  <c r="AB281" i="13"/>
  <c r="AA281" i="13"/>
  <c r="Z281" i="13"/>
  <c r="Y281" i="13"/>
  <c r="X281" i="13"/>
  <c r="W281" i="13"/>
  <c r="V281" i="13"/>
  <c r="U281" i="13"/>
  <c r="T281" i="13"/>
  <c r="S281" i="13"/>
  <c r="R281" i="13"/>
  <c r="Q281" i="13"/>
  <c r="P281" i="13"/>
  <c r="O281" i="13"/>
  <c r="N281" i="13"/>
  <c r="M281" i="13"/>
  <c r="L281" i="13"/>
  <c r="K281" i="13"/>
  <c r="J281" i="13"/>
  <c r="I281" i="13"/>
  <c r="H281" i="13"/>
  <c r="F280" i="13"/>
  <c r="E280" i="13"/>
  <c r="F279" i="13"/>
  <c r="E279" i="13"/>
  <c r="F278" i="13"/>
  <c r="E278" i="13"/>
  <c r="AQ277" i="13"/>
  <c r="AP277" i="13"/>
  <c r="AO277" i="13"/>
  <c r="AN277" i="13"/>
  <c r="AM277" i="13"/>
  <c r="AL277" i="13"/>
  <c r="AK277" i="13"/>
  <c r="AJ277" i="13"/>
  <c r="AI277" i="13"/>
  <c r="AH277" i="13"/>
  <c r="AG277" i="13"/>
  <c r="AF277" i="13"/>
  <c r="AE277" i="13"/>
  <c r="AD277" i="13"/>
  <c r="AC277" i="13"/>
  <c r="AB277" i="13"/>
  <c r="AA277" i="13"/>
  <c r="Z277" i="13"/>
  <c r="Y277" i="13"/>
  <c r="X277" i="13"/>
  <c r="W277" i="13"/>
  <c r="V277" i="13"/>
  <c r="U277" i="13"/>
  <c r="T277" i="13"/>
  <c r="S277" i="13"/>
  <c r="R277" i="13"/>
  <c r="Q277" i="13"/>
  <c r="P277" i="13"/>
  <c r="O277" i="13"/>
  <c r="N277" i="13"/>
  <c r="M277" i="13"/>
  <c r="L277" i="13"/>
  <c r="K277" i="13"/>
  <c r="J277" i="13"/>
  <c r="I277" i="13"/>
  <c r="H277" i="13"/>
  <c r="F300" i="13"/>
  <c r="E300" i="13"/>
  <c r="F299" i="13"/>
  <c r="E299" i="13"/>
  <c r="F298" i="13"/>
  <c r="E298" i="13"/>
  <c r="AQ297" i="13"/>
  <c r="AP297" i="13"/>
  <c r="AO297" i="13"/>
  <c r="AN297" i="13"/>
  <c r="AM297" i="13"/>
  <c r="AL297" i="13"/>
  <c r="AK297" i="13"/>
  <c r="AJ297" i="13"/>
  <c r="AI297" i="13"/>
  <c r="AH297" i="13"/>
  <c r="AG297" i="13"/>
  <c r="AF297" i="13"/>
  <c r="AE297" i="13"/>
  <c r="AD297" i="13"/>
  <c r="AC297" i="13"/>
  <c r="AB297" i="13"/>
  <c r="AA297" i="13"/>
  <c r="Z297" i="13"/>
  <c r="Y297" i="13"/>
  <c r="X297" i="13"/>
  <c r="W297" i="13"/>
  <c r="V297" i="13"/>
  <c r="U297" i="13"/>
  <c r="T297" i="13"/>
  <c r="S297" i="13"/>
  <c r="R297" i="13"/>
  <c r="Q297" i="13"/>
  <c r="P297" i="13"/>
  <c r="O297" i="13"/>
  <c r="N297" i="13"/>
  <c r="M297" i="13"/>
  <c r="L297" i="13"/>
  <c r="K297" i="13"/>
  <c r="J297" i="13"/>
  <c r="I297" i="13"/>
  <c r="H297" i="13"/>
  <c r="F296" i="13"/>
  <c r="E296" i="13"/>
  <c r="F295" i="13"/>
  <c r="E295" i="13"/>
  <c r="F294" i="13"/>
  <c r="E294" i="13"/>
  <c r="AQ293" i="13"/>
  <c r="AP293" i="13"/>
  <c r="AO293" i="13"/>
  <c r="AN293" i="13"/>
  <c r="AM293" i="13"/>
  <c r="AL293" i="13"/>
  <c r="AK293" i="13"/>
  <c r="AJ293" i="13"/>
  <c r="AI293" i="13"/>
  <c r="AH293" i="13"/>
  <c r="AG293" i="13"/>
  <c r="AF293" i="13"/>
  <c r="AE293" i="13"/>
  <c r="AD293" i="13"/>
  <c r="AC293" i="13"/>
  <c r="AB293" i="13"/>
  <c r="AA293" i="13"/>
  <c r="Z293" i="13"/>
  <c r="Y293" i="13"/>
  <c r="X293" i="13"/>
  <c r="W293" i="13"/>
  <c r="V293" i="13"/>
  <c r="U293" i="13"/>
  <c r="T293" i="13"/>
  <c r="S293" i="13"/>
  <c r="R293" i="13"/>
  <c r="Q293" i="13"/>
  <c r="P293" i="13"/>
  <c r="O293" i="13"/>
  <c r="N293" i="13"/>
  <c r="M293" i="13"/>
  <c r="L293" i="13"/>
  <c r="K293" i="13"/>
  <c r="J293" i="13"/>
  <c r="I293" i="13"/>
  <c r="H293" i="13"/>
  <c r="F292" i="13"/>
  <c r="E292" i="13"/>
  <c r="F291" i="13"/>
  <c r="E291" i="13"/>
  <c r="F290" i="13"/>
  <c r="E290" i="13"/>
  <c r="AQ289" i="13"/>
  <c r="AP289" i="13"/>
  <c r="AO289" i="13"/>
  <c r="AN289" i="13"/>
  <c r="AM289" i="13"/>
  <c r="AL289" i="13"/>
  <c r="AK289" i="13"/>
  <c r="AJ289" i="13"/>
  <c r="AI289" i="13"/>
  <c r="AH289" i="13"/>
  <c r="AG289" i="13"/>
  <c r="AF289" i="13"/>
  <c r="AE289" i="13"/>
  <c r="AD289" i="13"/>
  <c r="AC289" i="13"/>
  <c r="AB289" i="13"/>
  <c r="AA289" i="13"/>
  <c r="Z289" i="13"/>
  <c r="Y289" i="13"/>
  <c r="X289" i="13"/>
  <c r="W289" i="13"/>
  <c r="V289" i="13"/>
  <c r="U289" i="13"/>
  <c r="T289" i="13"/>
  <c r="S289" i="13"/>
  <c r="R289" i="13"/>
  <c r="Q289" i="13"/>
  <c r="P289" i="13"/>
  <c r="O289" i="13"/>
  <c r="N289" i="13"/>
  <c r="M289" i="13"/>
  <c r="L289" i="13"/>
  <c r="K289" i="13"/>
  <c r="J289" i="13"/>
  <c r="I289" i="13"/>
  <c r="H289" i="13"/>
  <c r="F288" i="13"/>
  <c r="E288" i="13"/>
  <c r="F287" i="13"/>
  <c r="E287" i="13"/>
  <c r="F286" i="13"/>
  <c r="E286" i="13"/>
  <c r="AQ285" i="13"/>
  <c r="AP285" i="13"/>
  <c r="AO285" i="13"/>
  <c r="AN285" i="13"/>
  <c r="AM285" i="13"/>
  <c r="AL285" i="13"/>
  <c r="AK285" i="13"/>
  <c r="AJ285" i="13"/>
  <c r="AI285" i="13"/>
  <c r="AH285" i="13"/>
  <c r="AG285" i="13"/>
  <c r="AF285" i="13"/>
  <c r="AE285" i="13"/>
  <c r="AD285" i="13"/>
  <c r="AC285" i="13"/>
  <c r="AB285" i="13"/>
  <c r="AA285" i="13"/>
  <c r="Z285" i="13"/>
  <c r="Y285" i="13"/>
  <c r="X285" i="13"/>
  <c r="W285" i="13"/>
  <c r="V285" i="13"/>
  <c r="U285" i="13"/>
  <c r="T285" i="13"/>
  <c r="S285" i="13"/>
  <c r="R285" i="13"/>
  <c r="Q285" i="13"/>
  <c r="P285" i="13"/>
  <c r="O285" i="13"/>
  <c r="N285" i="13"/>
  <c r="M285" i="13"/>
  <c r="L285" i="13"/>
  <c r="K285" i="13"/>
  <c r="J285" i="13"/>
  <c r="I285" i="13"/>
  <c r="H285" i="13"/>
  <c r="Q380" i="13"/>
  <c r="S380" i="13" s="1"/>
  <c r="Q379" i="13"/>
  <c r="S379" i="13" s="1"/>
  <c r="Q375" i="13"/>
  <c r="S375" i="13" s="1"/>
  <c r="Q345" i="13"/>
  <c r="S345" i="13" s="1"/>
  <c r="Q344" i="13"/>
  <c r="S344" i="13" s="1"/>
  <c r="Q343" i="13"/>
  <c r="S343" i="13" s="1"/>
  <c r="Q342" i="13"/>
  <c r="S342" i="13" s="1"/>
  <c r="Q346" i="13"/>
  <c r="S346" i="13" s="1"/>
  <c r="Q341" i="13"/>
  <c r="R341" i="13" s="1"/>
  <c r="S341" i="13" s="1"/>
  <c r="M356" i="13"/>
  <c r="M355" i="13"/>
  <c r="M354" i="13"/>
  <c r="M353" i="13"/>
  <c r="M352" i="13"/>
  <c r="M351" i="13"/>
  <c r="Q356" i="13"/>
  <c r="S356" i="13" s="1"/>
  <c r="Q355" i="13"/>
  <c r="S355" i="13" s="1"/>
  <c r="Q354" i="13"/>
  <c r="S354" i="13" s="1"/>
  <c r="Q353" i="13"/>
  <c r="S353" i="13" s="1"/>
  <c r="Q352" i="13"/>
  <c r="S352" i="13" s="1"/>
  <c r="Q351" i="13"/>
  <c r="S351" i="13" s="1"/>
  <c r="E263" i="13"/>
  <c r="S248" i="13"/>
  <c r="S240" i="13"/>
  <c r="Q241" i="13"/>
  <c r="R241" i="13"/>
  <c r="S236" i="13"/>
  <c r="S220" i="13"/>
  <c r="F198" i="13"/>
  <c r="E198" i="13"/>
  <c r="F197" i="13"/>
  <c r="E197" i="13"/>
  <c r="F196" i="13"/>
  <c r="E196" i="13"/>
  <c r="AQ195" i="13"/>
  <c r="AP195" i="13"/>
  <c r="AO195" i="13"/>
  <c r="AN195" i="13"/>
  <c r="AM195" i="13"/>
  <c r="AL195" i="13"/>
  <c r="AK195" i="13"/>
  <c r="AJ195" i="13"/>
  <c r="AI195" i="13"/>
  <c r="AH195" i="13"/>
  <c r="AG195" i="13"/>
  <c r="AF195" i="13"/>
  <c r="AD195" i="13"/>
  <c r="AC195" i="13"/>
  <c r="AB195" i="13"/>
  <c r="AA195" i="13"/>
  <c r="Z195" i="13"/>
  <c r="X195" i="13"/>
  <c r="W195" i="13"/>
  <c r="V195" i="13"/>
  <c r="U195" i="13"/>
  <c r="T195" i="13"/>
  <c r="S195" i="13"/>
  <c r="R195" i="13"/>
  <c r="Q195" i="13"/>
  <c r="P195" i="13"/>
  <c r="O195" i="13"/>
  <c r="N195" i="13"/>
  <c r="M195" i="13"/>
  <c r="L195" i="13"/>
  <c r="K195" i="13"/>
  <c r="J195" i="13"/>
  <c r="I195" i="13"/>
  <c r="H195" i="13"/>
  <c r="AG166" i="13"/>
  <c r="AF166" i="13"/>
  <c r="AD162" i="13"/>
  <c r="AC162" i="13"/>
  <c r="AC158" i="13"/>
  <c r="AD158" i="13"/>
  <c r="AD154" i="13"/>
  <c r="AC154" i="13"/>
  <c r="AE154" i="13" s="1"/>
  <c r="AE177" i="13" l="1"/>
  <c r="E176" i="13"/>
  <c r="Y176" i="13"/>
  <c r="V176" i="13"/>
  <c r="AE162" i="13"/>
  <c r="F176" i="13"/>
  <c r="AE195" i="13"/>
  <c r="G197" i="13"/>
  <c r="Y195" i="13"/>
  <c r="AC474" i="13"/>
  <c r="G198" i="13"/>
  <c r="G301" i="13"/>
  <c r="G357" i="13"/>
  <c r="E277" i="13"/>
  <c r="F175" i="13"/>
  <c r="G280" i="13"/>
  <c r="S216" i="13"/>
  <c r="G196" i="13"/>
  <c r="E297" i="13"/>
  <c r="AC179" i="13"/>
  <c r="E175" i="13"/>
  <c r="G300" i="13"/>
  <c r="G282" i="13"/>
  <c r="H130" i="13"/>
  <c r="F281" i="13"/>
  <c r="G298" i="13"/>
  <c r="E281" i="13"/>
  <c r="G296" i="13"/>
  <c r="F277" i="13"/>
  <c r="G253" i="13"/>
  <c r="G294" i="13"/>
  <c r="G278" i="13"/>
  <c r="G299" i="13"/>
  <c r="G295" i="13"/>
  <c r="E293" i="13"/>
  <c r="G292" i="13"/>
  <c r="G284" i="13"/>
  <c r="G283" i="13"/>
  <c r="G279" i="13"/>
  <c r="G287" i="13"/>
  <c r="F289" i="13"/>
  <c r="F297" i="13"/>
  <c r="E285" i="13"/>
  <c r="F293" i="13"/>
  <c r="F195" i="13"/>
  <c r="G291" i="13"/>
  <c r="E289" i="13"/>
  <c r="G290" i="13"/>
  <c r="F285" i="13"/>
  <c r="G288" i="13"/>
  <c r="G286" i="13"/>
  <c r="Q371" i="13"/>
  <c r="E195" i="13"/>
  <c r="F169" i="13"/>
  <c r="E169" i="13"/>
  <c r="F168" i="13"/>
  <c r="E168" i="13"/>
  <c r="F167" i="13"/>
  <c r="E167" i="13"/>
  <c r="F165" i="13"/>
  <c r="E165" i="13"/>
  <c r="F164" i="13"/>
  <c r="E164" i="13"/>
  <c r="F163" i="13"/>
  <c r="E163" i="13"/>
  <c r="F161" i="13"/>
  <c r="E161" i="13"/>
  <c r="F160" i="13"/>
  <c r="E160" i="13"/>
  <c r="F159" i="13"/>
  <c r="E159" i="13"/>
  <c r="F157" i="13"/>
  <c r="E157" i="13"/>
  <c r="F156" i="13"/>
  <c r="E156" i="13"/>
  <c r="F155" i="13"/>
  <c r="E155" i="13"/>
  <c r="F153" i="13"/>
  <c r="F152" i="13"/>
  <c r="F151" i="13"/>
  <c r="E151" i="13"/>
  <c r="G277" i="13" l="1"/>
  <c r="G297" i="13"/>
  <c r="G281" i="13"/>
  <c r="G293" i="13"/>
  <c r="G285" i="13"/>
  <c r="G289" i="13"/>
  <c r="G195" i="13"/>
  <c r="F158" i="13"/>
  <c r="G164" i="13"/>
  <c r="E166" i="13"/>
  <c r="F154" i="13"/>
  <c r="F162" i="13"/>
  <c r="F150" i="13"/>
  <c r="G156" i="13"/>
  <c r="F166" i="13"/>
  <c r="G153" i="13"/>
  <c r="G152" i="13"/>
  <c r="G169" i="13"/>
  <c r="G168" i="13"/>
  <c r="E162" i="13"/>
  <c r="G161" i="13"/>
  <c r="E158" i="13"/>
  <c r="G160" i="13"/>
  <c r="G157" i="13"/>
  <c r="E154" i="13"/>
  <c r="G165" i="13"/>
  <c r="G151" i="13"/>
  <c r="I14" i="14"/>
  <c r="I8" i="14"/>
  <c r="G154" i="13" l="1"/>
  <c r="G158" i="13"/>
  <c r="G162" i="13"/>
  <c r="G166" i="13"/>
  <c r="G150" i="13"/>
  <c r="D8" i="14"/>
  <c r="N375" i="13" l="1"/>
  <c r="P375" i="13" s="1"/>
  <c r="N380" i="13"/>
  <c r="P380" i="13" s="1"/>
  <c r="N379" i="13"/>
  <c r="P379" i="13" s="1"/>
  <c r="AO320" i="13"/>
  <c r="N356" i="13"/>
  <c r="P356" i="13" s="1"/>
  <c r="N355" i="13"/>
  <c r="P355" i="13" s="1"/>
  <c r="N354" i="13"/>
  <c r="P354" i="13" s="1"/>
  <c r="N353" i="13"/>
  <c r="P353" i="13" s="1"/>
  <c r="N351" i="13"/>
  <c r="P351" i="13" s="1"/>
  <c r="N352" i="13"/>
  <c r="P352" i="13" s="1"/>
  <c r="P185" i="13"/>
  <c r="E264" i="13" l="1"/>
  <c r="H421" i="13" l="1"/>
  <c r="I421" i="13"/>
  <c r="J421" i="13"/>
  <c r="K421" i="13"/>
  <c r="L421" i="13"/>
  <c r="M421" i="13"/>
  <c r="N421" i="13"/>
  <c r="O421" i="13"/>
  <c r="P421" i="13"/>
  <c r="Q421" i="13"/>
  <c r="R421" i="13"/>
  <c r="S421" i="13"/>
  <c r="T421" i="13"/>
  <c r="U421" i="13"/>
  <c r="V421" i="13"/>
  <c r="W421" i="13"/>
  <c r="X421" i="13"/>
  <c r="Y421" i="13"/>
  <c r="Z421" i="13"/>
  <c r="AA421" i="13"/>
  <c r="AB421" i="13"/>
  <c r="AC421" i="13"/>
  <c r="AD421" i="13"/>
  <c r="AE421" i="13"/>
  <c r="AF421" i="13"/>
  <c r="AG421" i="13"/>
  <c r="AH421" i="13"/>
  <c r="AI421" i="13"/>
  <c r="AJ421" i="13"/>
  <c r="AK421" i="13"/>
  <c r="AL421" i="13"/>
  <c r="AM421" i="13"/>
  <c r="AN421" i="13"/>
  <c r="AO421" i="13"/>
  <c r="AP421" i="13"/>
  <c r="AQ421" i="13"/>
  <c r="H422" i="13"/>
  <c r="I422" i="13"/>
  <c r="J422" i="13"/>
  <c r="K422" i="13"/>
  <c r="L422" i="13"/>
  <c r="M422" i="13"/>
  <c r="N422" i="13"/>
  <c r="O422" i="13"/>
  <c r="P422" i="13"/>
  <c r="Q422" i="13"/>
  <c r="R422" i="13"/>
  <c r="S422" i="13"/>
  <c r="T422" i="13"/>
  <c r="U422" i="13"/>
  <c r="V422" i="13"/>
  <c r="W422" i="13"/>
  <c r="X422" i="13"/>
  <c r="Y422" i="13"/>
  <c r="Z422" i="13"/>
  <c r="AA422" i="13"/>
  <c r="AB422" i="13"/>
  <c r="AC422" i="13"/>
  <c r="AD422" i="13"/>
  <c r="AE422" i="13"/>
  <c r="AF422" i="13"/>
  <c r="AG422" i="13"/>
  <c r="AH422" i="13"/>
  <c r="AI422" i="13"/>
  <c r="AJ422" i="13"/>
  <c r="AK422" i="13"/>
  <c r="AL422" i="13"/>
  <c r="AM422" i="13"/>
  <c r="AN422" i="13"/>
  <c r="AO422" i="13"/>
  <c r="AP422" i="13"/>
  <c r="AQ422" i="13"/>
  <c r="I420" i="13"/>
  <c r="J420" i="13"/>
  <c r="K420" i="13"/>
  <c r="L420" i="13"/>
  <c r="M420" i="13"/>
  <c r="N420" i="13"/>
  <c r="O420" i="13"/>
  <c r="P420" i="13"/>
  <c r="Q420" i="13"/>
  <c r="R420" i="13"/>
  <c r="S420" i="13"/>
  <c r="T420" i="13"/>
  <c r="U420" i="13"/>
  <c r="V420" i="13"/>
  <c r="W420" i="13"/>
  <c r="X420" i="13"/>
  <c r="Y420" i="13"/>
  <c r="Z420" i="13"/>
  <c r="AA420" i="13"/>
  <c r="AB420" i="13"/>
  <c r="AC420" i="13"/>
  <c r="AD420" i="13"/>
  <c r="AE420" i="13"/>
  <c r="AF420" i="13"/>
  <c r="AG420" i="13"/>
  <c r="AH420" i="13"/>
  <c r="AI420" i="13"/>
  <c r="AJ420" i="13"/>
  <c r="AK420" i="13"/>
  <c r="AL420" i="13"/>
  <c r="AM420" i="13"/>
  <c r="AN420" i="13"/>
  <c r="AO420" i="13"/>
  <c r="AP420" i="13"/>
  <c r="AQ420" i="13"/>
  <c r="F426" i="13"/>
  <c r="E426" i="13"/>
  <c r="F425" i="13"/>
  <c r="E425" i="13"/>
  <c r="F424" i="13"/>
  <c r="E424" i="13"/>
  <c r="AQ423" i="13"/>
  <c r="AP423" i="13"/>
  <c r="AO423" i="13"/>
  <c r="AN423" i="13"/>
  <c r="AM423" i="13"/>
  <c r="AL423" i="13"/>
  <c r="AK423" i="13"/>
  <c r="AJ423" i="13"/>
  <c r="AI423" i="13"/>
  <c r="AH423" i="13"/>
  <c r="AG423" i="13"/>
  <c r="AF423" i="13"/>
  <c r="AE423" i="13"/>
  <c r="AD423" i="13"/>
  <c r="AC423" i="13"/>
  <c r="AB423" i="13"/>
  <c r="AA423" i="13"/>
  <c r="Z423" i="13"/>
  <c r="Y423" i="13"/>
  <c r="X423" i="13"/>
  <c r="W423" i="13"/>
  <c r="V423" i="13"/>
  <c r="U423" i="13"/>
  <c r="T423" i="13"/>
  <c r="S423" i="13"/>
  <c r="R423" i="13"/>
  <c r="Q423" i="13"/>
  <c r="P423" i="13"/>
  <c r="O423" i="13"/>
  <c r="N423" i="13"/>
  <c r="M423" i="13"/>
  <c r="L423" i="13"/>
  <c r="K423" i="13"/>
  <c r="J423" i="13"/>
  <c r="I423" i="13"/>
  <c r="H423" i="13"/>
  <c r="F276" i="13"/>
  <c r="E276" i="13"/>
  <c r="F275" i="13"/>
  <c r="E275" i="13"/>
  <c r="F274" i="13"/>
  <c r="E274" i="13"/>
  <c r="AQ273" i="13"/>
  <c r="AP273" i="13"/>
  <c r="AO273" i="13"/>
  <c r="AN273" i="13"/>
  <c r="AM273" i="13"/>
  <c r="AL273" i="13"/>
  <c r="AK273" i="13"/>
  <c r="AJ273" i="13"/>
  <c r="AI273" i="13"/>
  <c r="AH273" i="13"/>
  <c r="AG273" i="13"/>
  <c r="AF273" i="13"/>
  <c r="AE273" i="13"/>
  <c r="AD273" i="13"/>
  <c r="AC273" i="13"/>
  <c r="AB273" i="13"/>
  <c r="AA273" i="13"/>
  <c r="Z273" i="13"/>
  <c r="Y273" i="13"/>
  <c r="X273" i="13"/>
  <c r="W273" i="13"/>
  <c r="V273" i="13"/>
  <c r="U273" i="13"/>
  <c r="T273" i="13"/>
  <c r="S273" i="13"/>
  <c r="R273" i="13"/>
  <c r="Q273" i="13"/>
  <c r="P273" i="13"/>
  <c r="O273" i="13"/>
  <c r="N273" i="13"/>
  <c r="M273" i="13"/>
  <c r="L273" i="13"/>
  <c r="K273" i="13"/>
  <c r="J273" i="13"/>
  <c r="I273" i="13"/>
  <c r="H273" i="13"/>
  <c r="F272" i="13"/>
  <c r="E272" i="13"/>
  <c r="F271" i="13"/>
  <c r="E271" i="13"/>
  <c r="F270" i="13"/>
  <c r="E270" i="13"/>
  <c r="AQ269" i="13"/>
  <c r="AP269" i="13"/>
  <c r="AO269" i="13"/>
  <c r="AN269" i="13"/>
  <c r="AM269" i="13"/>
  <c r="AL269" i="13"/>
  <c r="AK269" i="13"/>
  <c r="AJ269" i="13"/>
  <c r="AI269" i="13"/>
  <c r="AH269" i="13"/>
  <c r="AG269" i="13"/>
  <c r="AF269" i="13"/>
  <c r="AE269" i="13"/>
  <c r="AD269" i="13"/>
  <c r="AC269" i="13"/>
  <c r="AB269" i="13"/>
  <c r="AA269" i="13"/>
  <c r="Z269" i="13"/>
  <c r="Y269" i="13"/>
  <c r="X269" i="13"/>
  <c r="W269" i="13"/>
  <c r="V269" i="13"/>
  <c r="U269" i="13"/>
  <c r="T269" i="13"/>
  <c r="S269" i="13"/>
  <c r="R269" i="13"/>
  <c r="Q269" i="13"/>
  <c r="P269" i="13"/>
  <c r="O269" i="13"/>
  <c r="N269" i="13"/>
  <c r="M269" i="13"/>
  <c r="L269" i="13"/>
  <c r="K269" i="13"/>
  <c r="J269" i="13"/>
  <c r="I269" i="13"/>
  <c r="H269" i="13"/>
  <c r="F252" i="13"/>
  <c r="E252" i="13"/>
  <c r="F251" i="13"/>
  <c r="E251" i="13"/>
  <c r="F250" i="13"/>
  <c r="E250" i="13"/>
  <c r="AQ249" i="13"/>
  <c r="AP249" i="13"/>
  <c r="AO249" i="13"/>
  <c r="AN249" i="13"/>
  <c r="AM249" i="13"/>
  <c r="AL249" i="13"/>
  <c r="AK249" i="13"/>
  <c r="AJ249" i="13"/>
  <c r="AI249" i="13"/>
  <c r="AH249" i="13"/>
  <c r="AG249" i="13"/>
  <c r="AF249" i="13"/>
  <c r="AE249" i="13"/>
  <c r="AD249" i="13"/>
  <c r="AC249" i="13"/>
  <c r="AB249" i="13"/>
  <c r="AA249" i="13"/>
  <c r="Z249" i="13"/>
  <c r="Y249" i="13"/>
  <c r="X249" i="13"/>
  <c r="W249" i="13"/>
  <c r="V249" i="13"/>
  <c r="U249" i="13"/>
  <c r="T249" i="13"/>
  <c r="S249" i="13"/>
  <c r="R249" i="13"/>
  <c r="Q249" i="13"/>
  <c r="P249" i="13"/>
  <c r="O249" i="13"/>
  <c r="N249" i="13"/>
  <c r="M249" i="13"/>
  <c r="L249" i="13"/>
  <c r="K249" i="13"/>
  <c r="J249" i="13"/>
  <c r="I249" i="13"/>
  <c r="H249" i="13"/>
  <c r="F248" i="13"/>
  <c r="E248" i="13"/>
  <c r="F247" i="13"/>
  <c r="E247" i="13"/>
  <c r="F246" i="13"/>
  <c r="E246" i="13"/>
  <c r="AQ245" i="13"/>
  <c r="AP245" i="13"/>
  <c r="AO245" i="13"/>
  <c r="AN245" i="13"/>
  <c r="AM245" i="13"/>
  <c r="AL245" i="13"/>
  <c r="AK245" i="13"/>
  <c r="AJ245" i="13"/>
  <c r="AI245" i="13"/>
  <c r="AH245" i="13"/>
  <c r="AG245" i="13"/>
  <c r="AF245" i="13"/>
  <c r="AE245" i="13"/>
  <c r="AD245" i="13"/>
  <c r="AC245" i="13"/>
  <c r="AB245" i="13"/>
  <c r="AA245" i="13"/>
  <c r="Z245" i="13"/>
  <c r="Y245" i="13"/>
  <c r="X245" i="13"/>
  <c r="W245" i="13"/>
  <c r="V245" i="13"/>
  <c r="U245" i="13"/>
  <c r="T245" i="13"/>
  <c r="R245" i="13"/>
  <c r="Q245" i="13"/>
  <c r="P245" i="13"/>
  <c r="O245" i="13"/>
  <c r="N245" i="13"/>
  <c r="M245" i="13"/>
  <c r="L245" i="13"/>
  <c r="K245" i="13"/>
  <c r="J245" i="13"/>
  <c r="I245" i="13"/>
  <c r="H245" i="13"/>
  <c r="F244" i="13"/>
  <c r="E244" i="13"/>
  <c r="F243" i="13"/>
  <c r="E243" i="13"/>
  <c r="F242" i="13"/>
  <c r="E242" i="13"/>
  <c r="AQ241" i="13"/>
  <c r="AP241" i="13"/>
  <c r="AO241" i="13"/>
  <c r="AN241" i="13"/>
  <c r="AM241" i="13"/>
  <c r="AL241" i="13"/>
  <c r="AK241" i="13"/>
  <c r="AJ241" i="13"/>
  <c r="AI241" i="13"/>
  <c r="AH241" i="13"/>
  <c r="AG241" i="13"/>
  <c r="AF241" i="13"/>
  <c r="AE241" i="13"/>
  <c r="AD241" i="13"/>
  <c r="AC241" i="13"/>
  <c r="AB241" i="13"/>
  <c r="AA241" i="13"/>
  <c r="Z241" i="13"/>
  <c r="Y241" i="13"/>
  <c r="X241" i="13"/>
  <c r="W241" i="13"/>
  <c r="V241" i="13"/>
  <c r="U241" i="13"/>
  <c r="T241" i="13"/>
  <c r="S241" i="13"/>
  <c r="P241" i="13"/>
  <c r="O241" i="13"/>
  <c r="N241" i="13"/>
  <c r="M241" i="13"/>
  <c r="L241" i="13"/>
  <c r="K241" i="13"/>
  <c r="J241" i="13"/>
  <c r="I241" i="13"/>
  <c r="H241" i="13"/>
  <c r="F240" i="13"/>
  <c r="E240" i="13"/>
  <c r="F239" i="13"/>
  <c r="E239" i="13"/>
  <c r="F238" i="13"/>
  <c r="E238" i="13"/>
  <c r="AQ237" i="13"/>
  <c r="AP237" i="13"/>
  <c r="AO237" i="13"/>
  <c r="AN237" i="13"/>
  <c r="AM237" i="13"/>
  <c r="AL237" i="13"/>
  <c r="AK237" i="13"/>
  <c r="AJ237" i="13"/>
  <c r="AI237" i="13"/>
  <c r="AH237" i="13"/>
  <c r="AG237" i="13"/>
  <c r="AF237" i="13"/>
  <c r="AE237" i="13"/>
  <c r="AD237" i="13"/>
  <c r="AC237" i="13"/>
  <c r="AB237" i="13"/>
  <c r="AA237" i="13"/>
  <c r="Z237" i="13"/>
  <c r="Y237" i="13"/>
  <c r="X237" i="13"/>
  <c r="W237" i="13"/>
  <c r="V237" i="13"/>
  <c r="U237" i="13"/>
  <c r="T237" i="13"/>
  <c r="R237" i="13"/>
  <c r="Q237" i="13"/>
  <c r="P237" i="13"/>
  <c r="O237" i="13"/>
  <c r="N237" i="13"/>
  <c r="M237" i="13"/>
  <c r="L237" i="13"/>
  <c r="K237" i="13"/>
  <c r="J237" i="13"/>
  <c r="I237" i="13"/>
  <c r="H237" i="13"/>
  <c r="F236" i="13"/>
  <c r="E236" i="13"/>
  <c r="F235" i="13"/>
  <c r="E235" i="13"/>
  <c r="F234" i="13"/>
  <c r="E234" i="13"/>
  <c r="AQ233" i="13"/>
  <c r="AP233" i="13"/>
  <c r="AO233" i="13"/>
  <c r="AN233" i="13"/>
  <c r="AM233" i="13"/>
  <c r="AL233" i="13"/>
  <c r="AK233" i="13"/>
  <c r="AJ233" i="13"/>
  <c r="AI233" i="13"/>
  <c r="AH233" i="13"/>
  <c r="AG233" i="13"/>
  <c r="AF233" i="13"/>
  <c r="AE233" i="13"/>
  <c r="AD233" i="13"/>
  <c r="AC233" i="13"/>
  <c r="AB233" i="13"/>
  <c r="AA233" i="13"/>
  <c r="Z233" i="13"/>
  <c r="Y233" i="13"/>
  <c r="X233" i="13"/>
  <c r="W233" i="13"/>
  <c r="V233" i="13"/>
  <c r="U233" i="13"/>
  <c r="T233" i="13"/>
  <c r="R233" i="13"/>
  <c r="Q233" i="13"/>
  <c r="P233" i="13"/>
  <c r="O233" i="13"/>
  <c r="N233" i="13"/>
  <c r="M233" i="13"/>
  <c r="L233" i="13"/>
  <c r="K233" i="13"/>
  <c r="J233" i="13"/>
  <c r="I233" i="13"/>
  <c r="H233" i="13"/>
  <c r="F232" i="13"/>
  <c r="E232" i="13"/>
  <c r="F231" i="13"/>
  <c r="E231" i="13"/>
  <c r="F230" i="13"/>
  <c r="E230" i="13"/>
  <c r="AQ229" i="13"/>
  <c r="AP229" i="13"/>
  <c r="AO229" i="13"/>
  <c r="AN229" i="13"/>
  <c r="AM229" i="13"/>
  <c r="AL229" i="13"/>
  <c r="AK229" i="13"/>
  <c r="AJ229" i="13"/>
  <c r="AI229" i="13"/>
  <c r="AH229" i="13"/>
  <c r="AG229" i="13"/>
  <c r="AF229" i="13"/>
  <c r="AE229" i="13"/>
  <c r="AD229" i="13"/>
  <c r="AC229" i="13"/>
  <c r="AB229" i="13"/>
  <c r="AA229" i="13"/>
  <c r="Z229" i="13"/>
  <c r="Y229" i="13"/>
  <c r="X229" i="13"/>
  <c r="W229" i="13"/>
  <c r="V229" i="13"/>
  <c r="U229" i="13"/>
  <c r="T229" i="13"/>
  <c r="S229" i="13"/>
  <c r="R229" i="13"/>
  <c r="Q229" i="13"/>
  <c r="P229" i="13"/>
  <c r="O229" i="13"/>
  <c r="N229" i="13"/>
  <c r="M229" i="13"/>
  <c r="L229" i="13"/>
  <c r="K229" i="13"/>
  <c r="J229" i="13"/>
  <c r="I229" i="13"/>
  <c r="H229" i="13"/>
  <c r="F228" i="13"/>
  <c r="E228" i="13"/>
  <c r="F227" i="13"/>
  <c r="E227" i="13"/>
  <c r="F226" i="13"/>
  <c r="E226" i="13"/>
  <c r="AQ225" i="13"/>
  <c r="AP225" i="13"/>
  <c r="AO225" i="13"/>
  <c r="AN225" i="13"/>
  <c r="AM225" i="13"/>
  <c r="AL225" i="13"/>
  <c r="AK225" i="13"/>
  <c r="AJ225" i="13"/>
  <c r="AI225" i="13"/>
  <c r="AH225" i="13"/>
  <c r="AG225" i="13"/>
  <c r="AF225" i="13"/>
  <c r="AE225" i="13"/>
  <c r="AD225" i="13"/>
  <c r="AC225" i="13"/>
  <c r="AB225" i="13"/>
  <c r="AA225" i="13"/>
  <c r="Z225" i="13"/>
  <c r="Y225" i="13"/>
  <c r="X225" i="13"/>
  <c r="W225" i="13"/>
  <c r="V225" i="13"/>
  <c r="U225" i="13"/>
  <c r="T225" i="13"/>
  <c r="S225" i="13"/>
  <c r="R225" i="13"/>
  <c r="Q225" i="13"/>
  <c r="P225" i="13"/>
  <c r="O225" i="13"/>
  <c r="N225" i="13"/>
  <c r="M225" i="13"/>
  <c r="L225" i="13"/>
  <c r="K225" i="13"/>
  <c r="J225" i="13"/>
  <c r="I225" i="13"/>
  <c r="H225" i="13"/>
  <c r="F224" i="13"/>
  <c r="E224" i="13"/>
  <c r="F223" i="13"/>
  <c r="E223" i="13"/>
  <c r="F222" i="13"/>
  <c r="E222" i="13"/>
  <c r="AQ221" i="13"/>
  <c r="AP221" i="13"/>
  <c r="AO221" i="13"/>
  <c r="AN221" i="13"/>
  <c r="AM221" i="13"/>
  <c r="AL221" i="13"/>
  <c r="AK221" i="13"/>
  <c r="AJ221" i="13"/>
  <c r="AI221" i="13"/>
  <c r="AH221" i="13"/>
  <c r="AG221" i="13"/>
  <c r="AF221" i="13"/>
  <c r="AE221" i="13"/>
  <c r="AD221" i="13"/>
  <c r="AC221" i="13"/>
  <c r="AB221" i="13"/>
  <c r="AA221" i="13"/>
  <c r="Z221" i="13"/>
  <c r="Y221" i="13"/>
  <c r="X221" i="13"/>
  <c r="W221" i="13"/>
  <c r="V221" i="13"/>
  <c r="U221" i="13"/>
  <c r="T221" i="13"/>
  <c r="S221" i="13"/>
  <c r="R221" i="13"/>
  <c r="Q221" i="13"/>
  <c r="P221" i="13"/>
  <c r="O221" i="13"/>
  <c r="N221" i="13"/>
  <c r="M221" i="13"/>
  <c r="L221" i="13"/>
  <c r="K221" i="13"/>
  <c r="J221" i="13"/>
  <c r="I221" i="13"/>
  <c r="H221" i="13"/>
  <c r="F220" i="13"/>
  <c r="E220" i="13"/>
  <c r="F219" i="13"/>
  <c r="E219" i="13"/>
  <c r="F218" i="13"/>
  <c r="E218" i="13"/>
  <c r="AQ217" i="13"/>
  <c r="AP217" i="13"/>
  <c r="AO217" i="13"/>
  <c r="AN217" i="13"/>
  <c r="AM217" i="13"/>
  <c r="AL217" i="13"/>
  <c r="AK217" i="13"/>
  <c r="AJ217" i="13"/>
  <c r="AI217" i="13"/>
  <c r="AH217" i="13"/>
  <c r="AG217" i="13"/>
  <c r="AF217" i="13"/>
  <c r="AE217" i="13"/>
  <c r="AD217" i="13"/>
  <c r="AC217" i="13"/>
  <c r="AB217" i="13"/>
  <c r="AA217" i="13"/>
  <c r="Z217" i="13"/>
  <c r="Y217" i="13"/>
  <c r="X217" i="13"/>
  <c r="W217" i="13"/>
  <c r="V217" i="13"/>
  <c r="U217" i="13"/>
  <c r="T217" i="13"/>
  <c r="R217" i="13"/>
  <c r="Q217" i="13"/>
  <c r="P217" i="13"/>
  <c r="O217" i="13"/>
  <c r="N217" i="13"/>
  <c r="M217" i="13"/>
  <c r="L217" i="13"/>
  <c r="K217" i="13"/>
  <c r="J217" i="13"/>
  <c r="I217" i="13"/>
  <c r="H217" i="13"/>
  <c r="S237" i="13" l="1"/>
  <c r="G425" i="13"/>
  <c r="E423" i="13"/>
  <c r="S233" i="13"/>
  <c r="S217" i="13"/>
  <c r="S245" i="13"/>
  <c r="G424" i="13"/>
  <c r="G272" i="13"/>
  <c r="G236" i="13"/>
  <c r="E233" i="13"/>
  <c r="G426" i="13"/>
  <c r="F423" i="13"/>
  <c r="G423" i="13" s="1"/>
  <c r="G243" i="13"/>
  <c r="E273" i="13"/>
  <c r="G234" i="13"/>
  <c r="G247" i="13"/>
  <c r="G250" i="13"/>
  <c r="E229" i="13"/>
  <c r="E237" i="13"/>
  <c r="E245" i="13"/>
  <c r="G219" i="13"/>
  <c r="G222" i="13"/>
  <c r="F225" i="13"/>
  <c r="G276" i="13"/>
  <c r="G274" i="13"/>
  <c r="G275" i="13"/>
  <c r="E269" i="13"/>
  <c r="F273" i="13"/>
  <c r="G270" i="13"/>
  <c r="G271" i="13"/>
  <c r="F269" i="13"/>
  <c r="G235" i="13"/>
  <c r="E221" i="13"/>
  <c r="E217" i="13"/>
  <c r="G230" i="13"/>
  <c r="G246" i="13"/>
  <c r="G231" i="13"/>
  <c r="G251" i="13"/>
  <c r="G227" i="13"/>
  <c r="E249" i="13"/>
  <c r="E225" i="13"/>
  <c r="G239" i="13"/>
  <c r="G242" i="13"/>
  <c r="G218" i="13"/>
  <c r="G238" i="13"/>
  <c r="E241" i="13"/>
  <c r="G223" i="13"/>
  <c r="G232" i="13"/>
  <c r="G252" i="13"/>
  <c r="G248" i="13"/>
  <c r="G244" i="13"/>
  <c r="G240" i="13"/>
  <c r="G228" i="13"/>
  <c r="G224" i="13"/>
  <c r="G220" i="13"/>
  <c r="F249" i="13"/>
  <c r="F245" i="13"/>
  <c r="F241" i="13"/>
  <c r="F237" i="13"/>
  <c r="G237" i="13" s="1"/>
  <c r="F233" i="13"/>
  <c r="F229" i="13"/>
  <c r="G226" i="13"/>
  <c r="F221" i="13"/>
  <c r="F217" i="13"/>
  <c r="AO125" i="13"/>
  <c r="AO122" i="13" s="1"/>
  <c r="F129" i="13"/>
  <c r="F128" i="13"/>
  <c r="E128" i="13"/>
  <c r="F127" i="13"/>
  <c r="E127" i="13"/>
  <c r="AQ126" i="13"/>
  <c r="AP126" i="13"/>
  <c r="AO126" i="13"/>
  <c r="AN126" i="13"/>
  <c r="AM126" i="13"/>
  <c r="AL126" i="13"/>
  <c r="AK126" i="13"/>
  <c r="AJ126" i="13"/>
  <c r="AI126" i="13"/>
  <c r="AH126" i="13"/>
  <c r="AG126" i="13"/>
  <c r="AF126" i="13"/>
  <c r="AE126" i="13"/>
  <c r="AD126" i="13"/>
  <c r="AC126" i="13"/>
  <c r="AB126" i="13"/>
  <c r="AA126" i="13"/>
  <c r="Z126" i="13"/>
  <c r="Y126" i="13"/>
  <c r="X126" i="13"/>
  <c r="W126" i="13"/>
  <c r="V126" i="13"/>
  <c r="U126" i="13"/>
  <c r="T126" i="13"/>
  <c r="S126" i="13"/>
  <c r="R126" i="13"/>
  <c r="Q126" i="13"/>
  <c r="P126" i="13"/>
  <c r="O126" i="13"/>
  <c r="N126" i="13"/>
  <c r="M126" i="13"/>
  <c r="L126" i="13"/>
  <c r="K126" i="13"/>
  <c r="J126" i="13"/>
  <c r="I126" i="13"/>
  <c r="H126" i="13"/>
  <c r="F68" i="13"/>
  <c r="E68" i="13"/>
  <c r="F67" i="13"/>
  <c r="E67" i="13"/>
  <c r="F66" i="13"/>
  <c r="E66" i="13"/>
  <c r="E475" i="13" s="1"/>
  <c r="AQ65" i="13"/>
  <c r="AP65" i="13"/>
  <c r="AO65" i="13"/>
  <c r="AN65" i="13"/>
  <c r="AM65" i="13"/>
  <c r="AL65" i="13"/>
  <c r="AK65" i="13"/>
  <c r="AJ65" i="13"/>
  <c r="AI65" i="13"/>
  <c r="AH65" i="13"/>
  <c r="AG65" i="13"/>
  <c r="AF65" i="13"/>
  <c r="AE65" i="13"/>
  <c r="AD65" i="13"/>
  <c r="AC65" i="13"/>
  <c r="AB65" i="13"/>
  <c r="AA65" i="13"/>
  <c r="Z65" i="13"/>
  <c r="Y65" i="13"/>
  <c r="X65" i="13"/>
  <c r="W65" i="13"/>
  <c r="V65" i="13"/>
  <c r="U65" i="13"/>
  <c r="T65" i="13"/>
  <c r="S65" i="13"/>
  <c r="R65" i="13"/>
  <c r="Q65" i="13"/>
  <c r="P65" i="13"/>
  <c r="O65" i="13"/>
  <c r="N65" i="13"/>
  <c r="M65" i="13"/>
  <c r="L65" i="13"/>
  <c r="K65" i="13"/>
  <c r="J65" i="13"/>
  <c r="I65" i="13"/>
  <c r="H65" i="13"/>
  <c r="F64" i="13"/>
  <c r="E64" i="13"/>
  <c r="F63" i="13"/>
  <c r="E63" i="13"/>
  <c r="F62" i="13"/>
  <c r="E62" i="13"/>
  <c r="AQ61" i="13"/>
  <c r="AP61" i="13"/>
  <c r="AO61" i="13"/>
  <c r="AN61" i="13"/>
  <c r="AM61" i="13"/>
  <c r="AL61" i="13"/>
  <c r="AK61" i="13"/>
  <c r="AJ61" i="13"/>
  <c r="AI61" i="13"/>
  <c r="AH61" i="13"/>
  <c r="AG61" i="13"/>
  <c r="AF61" i="13"/>
  <c r="AE61" i="13"/>
  <c r="AD61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F60" i="13"/>
  <c r="E60" i="13"/>
  <c r="F59" i="13"/>
  <c r="E59" i="13"/>
  <c r="F58" i="13"/>
  <c r="E58" i="13"/>
  <c r="AQ57" i="13"/>
  <c r="AP57" i="13"/>
  <c r="AO57" i="13"/>
  <c r="AN57" i="13"/>
  <c r="AM57" i="13"/>
  <c r="AL57" i="13"/>
  <c r="AK57" i="13"/>
  <c r="AJ57" i="13"/>
  <c r="AI57" i="13"/>
  <c r="AH57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F56" i="13"/>
  <c r="E56" i="13"/>
  <c r="F55" i="13"/>
  <c r="E55" i="13"/>
  <c r="F54" i="13"/>
  <c r="E54" i="13"/>
  <c r="AQ53" i="13"/>
  <c r="AP53" i="13"/>
  <c r="AO53" i="13"/>
  <c r="AN53" i="13"/>
  <c r="AM53" i="13"/>
  <c r="AL53" i="13"/>
  <c r="AK53" i="13"/>
  <c r="AJ53" i="13"/>
  <c r="AI53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F52" i="13"/>
  <c r="E52" i="13"/>
  <c r="F51" i="13"/>
  <c r="E51" i="13"/>
  <c r="F50" i="13"/>
  <c r="E50" i="13"/>
  <c r="AQ49" i="13"/>
  <c r="AP49" i="13"/>
  <c r="AO49" i="13"/>
  <c r="AN49" i="13"/>
  <c r="AM49" i="13"/>
  <c r="AL49" i="13"/>
  <c r="AK49" i="13"/>
  <c r="AJ49" i="13"/>
  <c r="AI49" i="13"/>
  <c r="AH49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F48" i="13"/>
  <c r="E48" i="13"/>
  <c r="F47" i="13"/>
  <c r="E47" i="13"/>
  <c r="F46" i="13"/>
  <c r="E46" i="13"/>
  <c r="AQ45" i="13"/>
  <c r="AP45" i="13"/>
  <c r="AO45" i="13"/>
  <c r="AN45" i="13"/>
  <c r="AM45" i="13"/>
  <c r="AL45" i="13"/>
  <c r="AK45" i="13"/>
  <c r="AJ45" i="13"/>
  <c r="AI45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R45" i="13"/>
  <c r="Q45" i="13"/>
  <c r="P45" i="13"/>
  <c r="O45" i="13"/>
  <c r="N45" i="13"/>
  <c r="M45" i="13"/>
  <c r="L45" i="13"/>
  <c r="K45" i="13"/>
  <c r="J45" i="13"/>
  <c r="I45" i="13"/>
  <c r="H45" i="13"/>
  <c r="F44" i="13"/>
  <c r="E44" i="13"/>
  <c r="F43" i="13"/>
  <c r="E43" i="13"/>
  <c r="F42" i="13"/>
  <c r="E42" i="13"/>
  <c r="AQ41" i="13"/>
  <c r="AP41" i="13"/>
  <c r="AO41" i="13"/>
  <c r="AN41" i="13"/>
  <c r="AM41" i="13"/>
  <c r="AL41" i="13"/>
  <c r="AK41" i="13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S45" i="13" l="1"/>
  <c r="AO177" i="13"/>
  <c r="E177" i="13" s="1"/>
  <c r="E174" i="13" s="1"/>
  <c r="G221" i="13"/>
  <c r="G225" i="13"/>
  <c r="G233" i="13"/>
  <c r="G273" i="13"/>
  <c r="G249" i="13"/>
  <c r="G245" i="13"/>
  <c r="G217" i="13"/>
  <c r="G269" i="13"/>
  <c r="G229" i="13"/>
  <c r="G241" i="13"/>
  <c r="G128" i="13"/>
  <c r="E65" i="13"/>
  <c r="G127" i="13"/>
  <c r="G42" i="13"/>
  <c r="E49" i="13"/>
  <c r="E57" i="13"/>
  <c r="E61" i="13"/>
  <c r="G51" i="13"/>
  <c r="G54" i="13"/>
  <c r="G52" i="13"/>
  <c r="G55" i="13"/>
  <c r="G67" i="13"/>
  <c r="G43" i="13"/>
  <c r="E53" i="13"/>
  <c r="G58" i="13"/>
  <c r="E45" i="13"/>
  <c r="G59" i="13"/>
  <c r="G50" i="13"/>
  <c r="E129" i="13"/>
  <c r="F126" i="13"/>
  <c r="G47" i="13"/>
  <c r="G62" i="13"/>
  <c r="G63" i="13"/>
  <c r="F65" i="13"/>
  <c r="G46" i="13"/>
  <c r="G68" i="13"/>
  <c r="G64" i="13"/>
  <c r="G60" i="13"/>
  <c r="G56" i="13"/>
  <c r="G48" i="13"/>
  <c r="E41" i="13"/>
  <c r="G44" i="13"/>
  <c r="G66" i="13"/>
  <c r="F61" i="13"/>
  <c r="F57" i="13"/>
  <c r="F53" i="13"/>
  <c r="F49" i="13"/>
  <c r="F45" i="13"/>
  <c r="F41" i="13"/>
  <c r="E126" i="13" l="1"/>
  <c r="G126" i="13" s="1"/>
  <c r="G65" i="13"/>
  <c r="G49" i="13"/>
  <c r="G61" i="13"/>
  <c r="G45" i="13"/>
  <c r="G57" i="13"/>
  <c r="G53" i="13"/>
  <c r="G129" i="13"/>
  <c r="G41" i="13"/>
  <c r="J340" i="13" l="1"/>
  <c r="K340" i="13"/>
  <c r="L340" i="13"/>
  <c r="M340" i="13"/>
  <c r="N340" i="13"/>
  <c r="O340" i="13"/>
  <c r="P340" i="13"/>
  <c r="Q340" i="13"/>
  <c r="R340" i="13"/>
  <c r="T340" i="13"/>
  <c r="U340" i="13"/>
  <c r="V340" i="13"/>
  <c r="W340" i="13"/>
  <c r="X340" i="13"/>
  <c r="Y340" i="13"/>
  <c r="Z340" i="13"/>
  <c r="AA340" i="13"/>
  <c r="AB340" i="13"/>
  <c r="AC340" i="13"/>
  <c r="AD340" i="13"/>
  <c r="AE340" i="13"/>
  <c r="AF340" i="13"/>
  <c r="AG340" i="13"/>
  <c r="AH340" i="13"/>
  <c r="AI340" i="13"/>
  <c r="AJ340" i="13"/>
  <c r="AK340" i="13"/>
  <c r="AL340" i="13"/>
  <c r="AM340" i="13"/>
  <c r="AN340" i="13"/>
  <c r="AO340" i="13"/>
  <c r="AP340" i="13"/>
  <c r="AQ340" i="13"/>
  <c r="I343" i="13"/>
  <c r="I341" i="13"/>
  <c r="I340" i="13" s="1"/>
  <c r="S340" i="13" l="1"/>
  <c r="F21" i="17"/>
  <c r="E21" i="17"/>
  <c r="T187" i="13" l="1"/>
  <c r="AF183" i="13"/>
  <c r="W134" i="13"/>
  <c r="E39" i="13" l="1"/>
  <c r="D23" i="14" l="1"/>
  <c r="D22" i="14"/>
  <c r="E21" i="14"/>
  <c r="F22" i="14" l="1"/>
  <c r="E14" i="17" l="1"/>
  <c r="F14" i="17"/>
  <c r="E12" i="17" l="1"/>
  <c r="E13" i="17"/>
  <c r="E11" i="17"/>
  <c r="L19" i="17"/>
  <c r="G19" i="17"/>
  <c r="L18" i="17"/>
  <c r="F12" i="17"/>
  <c r="F11" i="17"/>
  <c r="E16" i="17"/>
  <c r="L16" i="17"/>
  <c r="G18" i="17" l="1"/>
  <c r="F13" i="17"/>
  <c r="E10" i="17"/>
  <c r="G17" i="17"/>
  <c r="F16" i="17"/>
  <c r="G16" i="17" s="1"/>
  <c r="E23" i="14" l="1"/>
  <c r="D21" i="14"/>
  <c r="E19" i="14"/>
  <c r="D19" i="14"/>
  <c r="E17" i="14"/>
  <c r="D17" i="14"/>
  <c r="E16" i="14"/>
  <c r="D16" i="14"/>
  <c r="D9" i="14"/>
  <c r="E9" i="14"/>
  <c r="D10" i="14"/>
  <c r="E10" i="14"/>
  <c r="E11" i="14"/>
  <c r="D12" i="14"/>
  <c r="E12" i="14"/>
  <c r="D13" i="14"/>
  <c r="E13" i="14"/>
  <c r="E14" i="14"/>
  <c r="F8" i="14"/>
  <c r="F27" i="13"/>
  <c r="E27" i="13"/>
  <c r="F26" i="13"/>
  <c r="E26" i="13"/>
  <c r="F25" i="13"/>
  <c r="E25" i="13"/>
  <c r="AQ24" i="13"/>
  <c r="AP24" i="13"/>
  <c r="AO24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E24" i="13" l="1"/>
  <c r="F17" i="14"/>
  <c r="F19" i="14"/>
  <c r="F23" i="14"/>
  <c r="F12" i="14"/>
  <c r="F21" i="14"/>
  <c r="F16" i="14"/>
  <c r="F14" i="14"/>
  <c r="F13" i="14"/>
  <c r="F11" i="14"/>
  <c r="F10" i="14"/>
  <c r="F9" i="14"/>
  <c r="G25" i="13"/>
  <c r="G27" i="13"/>
  <c r="G26" i="13"/>
  <c r="F24" i="13"/>
  <c r="H413" i="13"/>
  <c r="I413" i="13"/>
  <c r="I449" i="13" s="1"/>
  <c r="J413" i="13"/>
  <c r="J449" i="13" s="1"/>
  <c r="K413" i="13"/>
  <c r="K449" i="13" s="1"/>
  <c r="L413" i="13"/>
  <c r="L449" i="13" s="1"/>
  <c r="M413" i="13"/>
  <c r="M449" i="13" s="1"/>
  <c r="N413" i="13"/>
  <c r="N449" i="13" s="1"/>
  <c r="O413" i="13"/>
  <c r="O449" i="13" s="1"/>
  <c r="P413" i="13"/>
  <c r="P449" i="13" s="1"/>
  <c r="Q413" i="13"/>
  <c r="Q449" i="13" s="1"/>
  <c r="R413" i="13"/>
  <c r="R449" i="13" s="1"/>
  <c r="S413" i="13"/>
  <c r="S449" i="13" s="1"/>
  <c r="T413" i="13"/>
  <c r="T449" i="13" s="1"/>
  <c r="U413" i="13"/>
  <c r="U449" i="13" s="1"/>
  <c r="V413" i="13"/>
  <c r="V449" i="13" s="1"/>
  <c r="W413" i="13"/>
  <c r="W449" i="13" s="1"/>
  <c r="X413" i="13"/>
  <c r="X449" i="13" s="1"/>
  <c r="Y413" i="13"/>
  <c r="Y449" i="13" s="1"/>
  <c r="Z413" i="13"/>
  <c r="Z449" i="13" s="1"/>
  <c r="AA413" i="13"/>
  <c r="AA449" i="13" s="1"/>
  <c r="AB413" i="13"/>
  <c r="AB449" i="13" s="1"/>
  <c r="AC413" i="13"/>
  <c r="AC449" i="13" s="1"/>
  <c r="AD413" i="13"/>
  <c r="AD449" i="13" s="1"/>
  <c r="AE413" i="13"/>
  <c r="AE449" i="13" s="1"/>
  <c r="AF413" i="13"/>
  <c r="AF449" i="13" s="1"/>
  <c r="AG413" i="13"/>
  <c r="AG449" i="13" s="1"/>
  <c r="AH413" i="13"/>
  <c r="AH449" i="13" s="1"/>
  <c r="AI413" i="13"/>
  <c r="AI449" i="13" s="1"/>
  <c r="AJ413" i="13"/>
  <c r="AJ449" i="13" s="1"/>
  <c r="AK413" i="13"/>
  <c r="AK449" i="13" s="1"/>
  <c r="AL413" i="13"/>
  <c r="AL449" i="13" s="1"/>
  <c r="AM413" i="13"/>
  <c r="AM449" i="13" s="1"/>
  <c r="AN413" i="13"/>
  <c r="AN449" i="13" s="1"/>
  <c r="AO413" i="13"/>
  <c r="AO449" i="13" s="1"/>
  <c r="AP413" i="13"/>
  <c r="AP449" i="13" s="1"/>
  <c r="AQ413" i="13"/>
  <c r="AQ449" i="13" s="1"/>
  <c r="H414" i="13"/>
  <c r="H450" i="13" s="1"/>
  <c r="I414" i="13"/>
  <c r="I450" i="13" s="1"/>
  <c r="J414" i="13"/>
  <c r="J450" i="13" s="1"/>
  <c r="K414" i="13"/>
  <c r="K450" i="13" s="1"/>
  <c r="L414" i="13"/>
  <c r="L450" i="13" s="1"/>
  <c r="M414" i="13"/>
  <c r="M450" i="13" s="1"/>
  <c r="N414" i="13"/>
  <c r="N450" i="13" s="1"/>
  <c r="O414" i="13"/>
  <c r="O450" i="13" s="1"/>
  <c r="P414" i="13"/>
  <c r="P450" i="13" s="1"/>
  <c r="Q414" i="13"/>
  <c r="Q450" i="13" s="1"/>
  <c r="R414" i="13"/>
  <c r="R450" i="13" s="1"/>
  <c r="S414" i="13"/>
  <c r="S450" i="13" s="1"/>
  <c r="T414" i="13"/>
  <c r="T450" i="13" s="1"/>
  <c r="U414" i="13"/>
  <c r="U450" i="13" s="1"/>
  <c r="V414" i="13"/>
  <c r="V450" i="13" s="1"/>
  <c r="W414" i="13"/>
  <c r="W450" i="13" s="1"/>
  <c r="X414" i="13"/>
  <c r="X450" i="13" s="1"/>
  <c r="Y414" i="13"/>
  <c r="Y450" i="13" s="1"/>
  <c r="Z414" i="13"/>
  <c r="Z450" i="13" s="1"/>
  <c r="AA414" i="13"/>
  <c r="AB414" i="13"/>
  <c r="AB450" i="13" s="1"/>
  <c r="AC414" i="13"/>
  <c r="AD414" i="13"/>
  <c r="AD450" i="13" s="1"/>
  <c r="AE414" i="13"/>
  <c r="AE450" i="13" s="1"/>
  <c r="AF414" i="13"/>
  <c r="AF450" i="13" s="1"/>
  <c r="AF477" i="13" s="1"/>
  <c r="AG414" i="13"/>
  <c r="AG450" i="13" s="1"/>
  <c r="AG477" i="13" s="1"/>
  <c r="AH414" i="13"/>
  <c r="AH450" i="13" s="1"/>
  <c r="AI414" i="13"/>
  <c r="AI450" i="13" s="1"/>
  <c r="AI477" i="13" s="1"/>
  <c r="AJ414" i="13"/>
  <c r="AJ450" i="13" s="1"/>
  <c r="AK414" i="13"/>
  <c r="AK450" i="13" s="1"/>
  <c r="AL414" i="13"/>
  <c r="AL450" i="13" s="1"/>
  <c r="AM414" i="13"/>
  <c r="AM450" i="13" s="1"/>
  <c r="AN414" i="13"/>
  <c r="AN450" i="13" s="1"/>
  <c r="AO414" i="13"/>
  <c r="AO450" i="13" s="1"/>
  <c r="AP414" i="13"/>
  <c r="AP450" i="13" s="1"/>
  <c r="AQ414" i="13"/>
  <c r="AQ450" i="13" s="1"/>
  <c r="H415" i="13"/>
  <c r="I415" i="13"/>
  <c r="J415" i="13"/>
  <c r="K415" i="13"/>
  <c r="L415" i="13"/>
  <c r="M415" i="13"/>
  <c r="N415" i="13"/>
  <c r="O415" i="13"/>
  <c r="P415" i="13"/>
  <c r="Q415" i="13"/>
  <c r="R415" i="13"/>
  <c r="S415" i="13"/>
  <c r="T415" i="13"/>
  <c r="U415" i="13"/>
  <c r="V415" i="13"/>
  <c r="W415" i="13"/>
  <c r="X415" i="13"/>
  <c r="Y415" i="13"/>
  <c r="Z415" i="13"/>
  <c r="AA415" i="13"/>
  <c r="AB415" i="13"/>
  <c r="AC415" i="13"/>
  <c r="AD415" i="13"/>
  <c r="AE415" i="13"/>
  <c r="AF415" i="13"/>
  <c r="AG415" i="13"/>
  <c r="AH415" i="13"/>
  <c r="AI415" i="13"/>
  <c r="AJ415" i="13"/>
  <c r="AK415" i="13"/>
  <c r="AL415" i="13"/>
  <c r="AM415" i="13"/>
  <c r="AN415" i="13"/>
  <c r="AO415" i="13"/>
  <c r="AP415" i="13"/>
  <c r="AQ415" i="13"/>
  <c r="I412" i="13"/>
  <c r="I448" i="13" s="1"/>
  <c r="J412" i="13"/>
  <c r="J448" i="13" s="1"/>
  <c r="K412" i="13"/>
  <c r="K448" i="13" s="1"/>
  <c r="L412" i="13"/>
  <c r="L448" i="13" s="1"/>
  <c r="M412" i="13"/>
  <c r="M448" i="13" s="1"/>
  <c r="N412" i="13"/>
  <c r="N448" i="13" s="1"/>
  <c r="O412" i="13"/>
  <c r="O448" i="13" s="1"/>
  <c r="P412" i="13"/>
  <c r="P448" i="13" s="1"/>
  <c r="Q412" i="13"/>
  <c r="Q448" i="13" s="1"/>
  <c r="R412" i="13"/>
  <c r="R448" i="13" s="1"/>
  <c r="S412" i="13"/>
  <c r="S448" i="13" s="1"/>
  <c r="T412" i="13"/>
  <c r="T448" i="13" s="1"/>
  <c r="U412" i="13"/>
  <c r="U448" i="13" s="1"/>
  <c r="V412" i="13"/>
  <c r="V448" i="13" s="1"/>
  <c r="W412" i="13"/>
  <c r="W448" i="13" s="1"/>
  <c r="X412" i="13"/>
  <c r="X448" i="13" s="1"/>
  <c r="Y412" i="13"/>
  <c r="Y448" i="13" s="1"/>
  <c r="Z412" i="13"/>
  <c r="Z448" i="13" s="1"/>
  <c r="AA412" i="13"/>
  <c r="AA448" i="13" s="1"/>
  <c r="AB412" i="13"/>
  <c r="AB448" i="13" s="1"/>
  <c r="AC412" i="13"/>
  <c r="AC448" i="13" s="1"/>
  <c r="AD412" i="13"/>
  <c r="AD448" i="13" s="1"/>
  <c r="AE412" i="13"/>
  <c r="AE448" i="13" s="1"/>
  <c r="AF412" i="13"/>
  <c r="AF448" i="13" s="1"/>
  <c r="AG412" i="13"/>
  <c r="AG448" i="13" s="1"/>
  <c r="AH412" i="13"/>
  <c r="AH448" i="13" s="1"/>
  <c r="AI412" i="13"/>
  <c r="AI448" i="13" s="1"/>
  <c r="AJ412" i="13"/>
  <c r="AJ448" i="13" s="1"/>
  <c r="AK412" i="13"/>
  <c r="AK448" i="13" s="1"/>
  <c r="AL412" i="13"/>
  <c r="AL448" i="13" s="1"/>
  <c r="AM412" i="13"/>
  <c r="AM448" i="13" s="1"/>
  <c r="AN412" i="13"/>
  <c r="AN448" i="13" s="1"/>
  <c r="AO412" i="13"/>
  <c r="AO448" i="13" s="1"/>
  <c r="AP412" i="13"/>
  <c r="AP448" i="13" s="1"/>
  <c r="AQ412" i="13"/>
  <c r="AQ448" i="13" s="1"/>
  <c r="F431" i="13"/>
  <c r="F429" i="13"/>
  <c r="E429" i="13"/>
  <c r="F428" i="13"/>
  <c r="E428" i="13"/>
  <c r="AQ427" i="13"/>
  <c r="AP427" i="13"/>
  <c r="AO427" i="13"/>
  <c r="AN427" i="13"/>
  <c r="AM427" i="13"/>
  <c r="AL427" i="13"/>
  <c r="AK427" i="13"/>
  <c r="AJ427" i="13"/>
  <c r="AI427" i="13"/>
  <c r="AH427" i="13"/>
  <c r="AG427" i="13"/>
  <c r="AF427" i="13"/>
  <c r="AE427" i="13"/>
  <c r="AD427" i="13"/>
  <c r="AC427" i="13"/>
  <c r="AB427" i="13"/>
  <c r="AA427" i="13"/>
  <c r="Z427" i="13"/>
  <c r="Y427" i="13"/>
  <c r="X427" i="13"/>
  <c r="W427" i="13"/>
  <c r="V427" i="13"/>
  <c r="U427" i="13"/>
  <c r="T427" i="13"/>
  <c r="S427" i="13"/>
  <c r="R427" i="13"/>
  <c r="Q427" i="13"/>
  <c r="P427" i="13"/>
  <c r="O427" i="13"/>
  <c r="N427" i="13"/>
  <c r="M427" i="13"/>
  <c r="L427" i="13"/>
  <c r="K427" i="13"/>
  <c r="J427" i="13"/>
  <c r="I427" i="13"/>
  <c r="H427" i="13"/>
  <c r="F422" i="13"/>
  <c r="E422" i="13"/>
  <c r="F421" i="13"/>
  <c r="E421" i="13"/>
  <c r="F420" i="13"/>
  <c r="E420" i="13"/>
  <c r="AQ419" i="13"/>
  <c r="AP419" i="13"/>
  <c r="AO419" i="13"/>
  <c r="AN419" i="13"/>
  <c r="AM419" i="13"/>
  <c r="AL419" i="13"/>
  <c r="AK419" i="13"/>
  <c r="AJ419" i="13"/>
  <c r="AI419" i="13"/>
  <c r="AH419" i="13"/>
  <c r="AG419" i="13"/>
  <c r="AF419" i="13"/>
  <c r="AE419" i="13"/>
  <c r="AD419" i="13"/>
  <c r="AC419" i="13"/>
  <c r="AB419" i="13"/>
  <c r="AA419" i="13"/>
  <c r="Z419" i="13"/>
  <c r="Y419" i="13"/>
  <c r="X419" i="13"/>
  <c r="W419" i="13"/>
  <c r="V419" i="13"/>
  <c r="U419" i="13"/>
  <c r="T419" i="13"/>
  <c r="S419" i="13"/>
  <c r="R419" i="13"/>
  <c r="Q419" i="13"/>
  <c r="P419" i="13"/>
  <c r="O419" i="13"/>
  <c r="N419" i="13"/>
  <c r="M419" i="13"/>
  <c r="L419" i="13"/>
  <c r="K419" i="13"/>
  <c r="J419" i="13"/>
  <c r="I419" i="13"/>
  <c r="H419" i="13"/>
  <c r="F418" i="13"/>
  <c r="E418" i="13"/>
  <c r="F417" i="13"/>
  <c r="E417" i="13"/>
  <c r="F416" i="13"/>
  <c r="E416" i="13"/>
  <c r="F405" i="13"/>
  <c r="E405" i="13"/>
  <c r="F404" i="13"/>
  <c r="E404" i="13"/>
  <c r="F403" i="13"/>
  <c r="E403" i="13"/>
  <c r="AQ402" i="13"/>
  <c r="AP402" i="13"/>
  <c r="AO402" i="13"/>
  <c r="AN402" i="13"/>
  <c r="AM402" i="13"/>
  <c r="AL402" i="13"/>
  <c r="AK402" i="13"/>
  <c r="AJ402" i="13"/>
  <c r="AI402" i="13"/>
  <c r="AH402" i="13"/>
  <c r="AG402" i="13"/>
  <c r="AF402" i="13"/>
  <c r="AE402" i="13"/>
  <c r="AD402" i="13"/>
  <c r="AC402" i="13"/>
  <c r="AB402" i="13"/>
  <c r="AA402" i="13"/>
  <c r="Z402" i="13"/>
  <c r="Y402" i="13"/>
  <c r="X402" i="13"/>
  <c r="W402" i="13"/>
  <c r="V402" i="13"/>
  <c r="U402" i="13"/>
  <c r="T402" i="13"/>
  <c r="S402" i="13"/>
  <c r="R402" i="13"/>
  <c r="Q402" i="13"/>
  <c r="P402" i="13"/>
  <c r="O402" i="13"/>
  <c r="N402" i="13"/>
  <c r="M402" i="13"/>
  <c r="L402" i="13"/>
  <c r="K402" i="13"/>
  <c r="J402" i="13"/>
  <c r="I402" i="13"/>
  <c r="H402" i="13"/>
  <c r="F401" i="13"/>
  <c r="E401" i="13"/>
  <c r="F400" i="13"/>
  <c r="E400" i="13"/>
  <c r="F399" i="13"/>
  <c r="E399" i="13"/>
  <c r="AQ398" i="13"/>
  <c r="AP398" i="13"/>
  <c r="AO398" i="13"/>
  <c r="AN398" i="13"/>
  <c r="AM398" i="13"/>
  <c r="AL398" i="13"/>
  <c r="AK398" i="13"/>
  <c r="AJ398" i="13"/>
  <c r="AI398" i="13"/>
  <c r="AH398" i="13"/>
  <c r="AG398" i="13"/>
  <c r="AF398" i="13"/>
  <c r="AE398" i="13"/>
  <c r="AD398" i="13"/>
  <c r="AC398" i="13"/>
  <c r="AB398" i="13"/>
  <c r="AA398" i="13"/>
  <c r="Z398" i="13"/>
  <c r="Y398" i="13"/>
  <c r="X398" i="13"/>
  <c r="W398" i="13"/>
  <c r="V398" i="13"/>
  <c r="U398" i="13"/>
  <c r="T398" i="13"/>
  <c r="S398" i="13"/>
  <c r="R398" i="13"/>
  <c r="Q398" i="13"/>
  <c r="P398" i="13"/>
  <c r="O398" i="13"/>
  <c r="N398" i="13"/>
  <c r="M398" i="13"/>
  <c r="L398" i="13"/>
  <c r="K398" i="13"/>
  <c r="J398" i="13"/>
  <c r="I398" i="13"/>
  <c r="H398" i="13"/>
  <c r="F397" i="13"/>
  <c r="E397" i="13"/>
  <c r="F396" i="13"/>
  <c r="E396" i="13"/>
  <c r="F395" i="13"/>
  <c r="E395" i="13"/>
  <c r="AQ394" i="13"/>
  <c r="AP394" i="13"/>
  <c r="AO394" i="13"/>
  <c r="AN394" i="13"/>
  <c r="AM394" i="13"/>
  <c r="AL394" i="13"/>
  <c r="AK394" i="13"/>
  <c r="AJ394" i="13"/>
  <c r="AI394" i="13"/>
  <c r="AH394" i="13"/>
  <c r="AG394" i="13"/>
  <c r="AF394" i="13"/>
  <c r="AE394" i="13"/>
  <c r="AD394" i="13"/>
  <c r="AC394" i="13"/>
  <c r="AB394" i="13"/>
  <c r="AA394" i="13"/>
  <c r="Z394" i="13"/>
  <c r="Y394" i="13"/>
  <c r="X394" i="13"/>
  <c r="W394" i="13"/>
  <c r="V394" i="13"/>
  <c r="U394" i="13"/>
  <c r="T394" i="13"/>
  <c r="S394" i="13"/>
  <c r="R394" i="13"/>
  <c r="Q394" i="13"/>
  <c r="P394" i="13"/>
  <c r="O394" i="13"/>
  <c r="N394" i="13"/>
  <c r="M394" i="13"/>
  <c r="L394" i="13"/>
  <c r="K394" i="13"/>
  <c r="J394" i="13"/>
  <c r="I394" i="13"/>
  <c r="H394" i="13"/>
  <c r="F393" i="13"/>
  <c r="E393" i="13"/>
  <c r="F392" i="13"/>
  <c r="E392" i="13"/>
  <c r="F391" i="13"/>
  <c r="E391" i="13"/>
  <c r="AQ390" i="13"/>
  <c r="AP390" i="13"/>
  <c r="AO390" i="13"/>
  <c r="AN390" i="13"/>
  <c r="AM390" i="13"/>
  <c r="AL390" i="13"/>
  <c r="AK390" i="13"/>
  <c r="AJ390" i="13"/>
  <c r="AI390" i="13"/>
  <c r="AH390" i="13"/>
  <c r="AG390" i="13"/>
  <c r="AF390" i="13"/>
  <c r="AE390" i="13"/>
  <c r="AD390" i="13"/>
  <c r="AC390" i="13"/>
  <c r="AB390" i="13"/>
  <c r="AA390" i="13"/>
  <c r="Z390" i="13"/>
  <c r="Y390" i="13"/>
  <c r="X390" i="13"/>
  <c r="W390" i="13"/>
  <c r="V390" i="13"/>
  <c r="U390" i="13"/>
  <c r="T390" i="13"/>
  <c r="S390" i="13"/>
  <c r="R390" i="13"/>
  <c r="Q390" i="13"/>
  <c r="P390" i="13"/>
  <c r="O390" i="13"/>
  <c r="N390" i="13"/>
  <c r="M390" i="13"/>
  <c r="L390" i="13"/>
  <c r="K390" i="13"/>
  <c r="J390" i="13"/>
  <c r="I390" i="13"/>
  <c r="H390" i="13"/>
  <c r="AQ389" i="13"/>
  <c r="AQ409" i="13" s="1"/>
  <c r="AP389" i="13"/>
  <c r="AP409" i="13" s="1"/>
  <c r="AO389" i="13"/>
  <c r="AO409" i="13" s="1"/>
  <c r="AN389" i="13"/>
  <c r="AN409" i="13" s="1"/>
  <c r="AM389" i="13"/>
  <c r="AM409" i="13" s="1"/>
  <c r="AL389" i="13"/>
  <c r="AL409" i="13" s="1"/>
  <c r="AK389" i="13"/>
  <c r="AK409" i="13" s="1"/>
  <c r="AJ389" i="13"/>
  <c r="AJ409" i="13" s="1"/>
  <c r="AI389" i="13"/>
  <c r="AI409" i="13" s="1"/>
  <c r="AH389" i="13"/>
  <c r="AH409" i="13" s="1"/>
  <c r="AG389" i="13"/>
  <c r="AG409" i="13" s="1"/>
  <c r="AF389" i="13"/>
  <c r="AF409" i="13" s="1"/>
  <c r="AE389" i="13"/>
  <c r="AE409" i="13" s="1"/>
  <c r="AD389" i="13"/>
  <c r="AD409" i="13" s="1"/>
  <c r="AC389" i="13"/>
  <c r="AC409" i="13" s="1"/>
  <c r="AB389" i="13"/>
  <c r="AB409" i="13" s="1"/>
  <c r="AA389" i="13"/>
  <c r="AA409" i="13" s="1"/>
  <c r="Z389" i="13"/>
  <c r="Z409" i="13" s="1"/>
  <c r="Y389" i="13"/>
  <c r="Y409" i="13" s="1"/>
  <c r="X389" i="13"/>
  <c r="X409" i="13" s="1"/>
  <c r="W389" i="13"/>
  <c r="W409" i="13" s="1"/>
  <c r="V389" i="13"/>
  <c r="V409" i="13" s="1"/>
  <c r="U389" i="13"/>
  <c r="U409" i="13" s="1"/>
  <c r="T389" i="13"/>
  <c r="T409" i="13" s="1"/>
  <c r="S389" i="13"/>
  <c r="S409" i="13" s="1"/>
  <c r="R389" i="13"/>
  <c r="R409" i="13" s="1"/>
  <c r="Q389" i="13"/>
  <c r="Q409" i="13" s="1"/>
  <c r="P389" i="13"/>
  <c r="P409" i="13" s="1"/>
  <c r="O389" i="13"/>
  <c r="O409" i="13" s="1"/>
  <c r="N389" i="13"/>
  <c r="N409" i="13" s="1"/>
  <c r="M389" i="13"/>
  <c r="M409" i="13" s="1"/>
  <c r="L389" i="13"/>
  <c r="L409" i="13" s="1"/>
  <c r="K389" i="13"/>
  <c r="K409" i="13" s="1"/>
  <c r="J389" i="13"/>
  <c r="J409" i="13" s="1"/>
  <c r="I389" i="13"/>
  <c r="H389" i="13"/>
  <c r="H409" i="13" s="1"/>
  <c r="AQ388" i="13"/>
  <c r="AQ408" i="13" s="1"/>
  <c r="AP388" i="13"/>
  <c r="AO388" i="13"/>
  <c r="AO408" i="13" s="1"/>
  <c r="AN388" i="13"/>
  <c r="AN408" i="13" s="1"/>
  <c r="AM388" i="13"/>
  <c r="AM408" i="13" s="1"/>
  <c r="AL388" i="13"/>
  <c r="AL408" i="13" s="1"/>
  <c r="AK388" i="13"/>
  <c r="AK408" i="13" s="1"/>
  <c r="AJ388" i="13"/>
  <c r="AJ408" i="13" s="1"/>
  <c r="AI388" i="13"/>
  <c r="AI408" i="13" s="1"/>
  <c r="AH388" i="13"/>
  <c r="AG388" i="13"/>
  <c r="AG408" i="13" s="1"/>
  <c r="AF388" i="13"/>
  <c r="AF408" i="13" s="1"/>
  <c r="AE388" i="13"/>
  <c r="AE408" i="13" s="1"/>
  <c r="AD388" i="13"/>
  <c r="AD408" i="13" s="1"/>
  <c r="AC388" i="13"/>
  <c r="AC408" i="13" s="1"/>
  <c r="AB388" i="13"/>
  <c r="AB408" i="13" s="1"/>
  <c r="AA388" i="13"/>
  <c r="AA408" i="13" s="1"/>
  <c r="Z388" i="13"/>
  <c r="Y388" i="13"/>
  <c r="Y408" i="13" s="1"/>
  <c r="X388" i="13"/>
  <c r="X408" i="13" s="1"/>
  <c r="W388" i="13"/>
  <c r="W408" i="13" s="1"/>
  <c r="V388" i="13"/>
  <c r="V408" i="13" s="1"/>
  <c r="U388" i="13"/>
  <c r="U408" i="13" s="1"/>
  <c r="T388" i="13"/>
  <c r="T408" i="13" s="1"/>
  <c r="S388" i="13"/>
  <c r="S408" i="13" s="1"/>
  <c r="R388" i="13"/>
  <c r="Q388" i="13"/>
  <c r="Q408" i="13" s="1"/>
  <c r="P388" i="13"/>
  <c r="P408" i="13" s="1"/>
  <c r="O388" i="13"/>
  <c r="O408" i="13" s="1"/>
  <c r="N388" i="13"/>
  <c r="N408" i="13" s="1"/>
  <c r="M388" i="13"/>
  <c r="M408" i="13" s="1"/>
  <c r="L388" i="13"/>
  <c r="L408" i="13" s="1"/>
  <c r="K388" i="13"/>
  <c r="K408" i="13" s="1"/>
  <c r="J388" i="13"/>
  <c r="I388" i="13"/>
  <c r="I408" i="13" s="1"/>
  <c r="H388" i="13"/>
  <c r="AQ387" i="13"/>
  <c r="AQ407" i="13" s="1"/>
  <c r="AP387" i="13"/>
  <c r="AP407" i="13" s="1"/>
  <c r="AO387" i="13"/>
  <c r="AO407" i="13" s="1"/>
  <c r="AN387" i="13"/>
  <c r="AM387" i="13"/>
  <c r="AL387" i="13"/>
  <c r="AL407" i="13" s="1"/>
  <c r="AK387" i="13"/>
  <c r="AJ387" i="13"/>
  <c r="AJ407" i="13" s="1"/>
  <c r="AI387" i="13"/>
  <c r="AI407" i="13" s="1"/>
  <c r="AH387" i="13"/>
  <c r="AH407" i="13" s="1"/>
  <c r="AG387" i="13"/>
  <c r="AG407" i="13" s="1"/>
  <c r="AF387" i="13"/>
  <c r="AF407" i="13" s="1"/>
  <c r="AE387" i="13"/>
  <c r="AD387" i="13"/>
  <c r="AC387" i="13"/>
  <c r="AB387" i="13"/>
  <c r="AB407" i="13" s="1"/>
  <c r="AA387" i="13"/>
  <c r="AA407" i="13" s="1"/>
  <c r="Z387" i="13"/>
  <c r="Z407" i="13" s="1"/>
  <c r="Y387" i="13"/>
  <c r="Y407" i="13" s="1"/>
  <c r="X387" i="13"/>
  <c r="X407" i="13" s="1"/>
  <c r="W387" i="13"/>
  <c r="W407" i="13" s="1"/>
  <c r="V387" i="13"/>
  <c r="V407" i="13" s="1"/>
  <c r="U387" i="13"/>
  <c r="T387" i="13"/>
  <c r="S387" i="13"/>
  <c r="S407" i="13" s="1"/>
  <c r="R387" i="13"/>
  <c r="R407" i="13" s="1"/>
  <c r="Q387" i="13"/>
  <c r="Q407" i="13" s="1"/>
  <c r="P387" i="13"/>
  <c r="O387" i="13"/>
  <c r="N387" i="13"/>
  <c r="N407" i="13" s="1"/>
  <c r="M387" i="13"/>
  <c r="L387" i="13"/>
  <c r="K387" i="13"/>
  <c r="K407" i="13" s="1"/>
  <c r="J387" i="13"/>
  <c r="J407" i="13" s="1"/>
  <c r="I387" i="13"/>
  <c r="I407" i="13" s="1"/>
  <c r="H387" i="13"/>
  <c r="H407" i="13" s="1"/>
  <c r="AF476" i="13" l="1"/>
  <c r="AF474" i="13" s="1"/>
  <c r="AF472" i="13"/>
  <c r="AI476" i="13"/>
  <c r="AI474" i="13" s="1"/>
  <c r="AI472" i="13"/>
  <c r="AG471" i="13"/>
  <c r="AG475" i="13"/>
  <c r="AG476" i="13"/>
  <c r="AG472" i="13"/>
  <c r="F450" i="13"/>
  <c r="F477" i="13" s="1"/>
  <c r="E450" i="13"/>
  <c r="G24" i="13"/>
  <c r="AQ471" i="13"/>
  <c r="AQ17" i="13"/>
  <c r="AI17" i="13"/>
  <c r="AA17" i="13"/>
  <c r="S471" i="13"/>
  <c r="S17" i="13"/>
  <c r="K17" i="13"/>
  <c r="AP473" i="13"/>
  <c r="AP19" i="13"/>
  <c r="AH473" i="13"/>
  <c r="AH19" i="13"/>
  <c r="Z19" i="13"/>
  <c r="R19" i="13"/>
  <c r="J473" i="13"/>
  <c r="J19" i="13"/>
  <c r="AL18" i="13"/>
  <c r="AD18" i="13"/>
  <c r="V472" i="13"/>
  <c r="V18" i="13"/>
  <c r="N18" i="13"/>
  <c r="AP471" i="13"/>
  <c r="AP17" i="13"/>
  <c r="AH471" i="13"/>
  <c r="AH17" i="13"/>
  <c r="Z17" i="13"/>
  <c r="R17" i="13"/>
  <c r="J471" i="13"/>
  <c r="J17" i="13"/>
  <c r="AO473" i="13"/>
  <c r="AO19" i="13"/>
  <c r="AG19" i="13"/>
  <c r="Y473" i="13"/>
  <c r="Y19" i="13"/>
  <c r="Q19" i="13"/>
  <c r="I19" i="13"/>
  <c r="AK472" i="13"/>
  <c r="AK18" i="13"/>
  <c r="AC18" i="13"/>
  <c r="U18" i="13"/>
  <c r="M472" i="13"/>
  <c r="M18" i="13"/>
  <c r="AO471" i="13"/>
  <c r="AO17" i="13"/>
  <c r="AG17" i="13"/>
  <c r="Y471" i="13"/>
  <c r="Y17" i="13"/>
  <c r="Q17" i="13"/>
  <c r="I17" i="13"/>
  <c r="AN473" i="13"/>
  <c r="AN19" i="13"/>
  <c r="AF19" i="13"/>
  <c r="X19" i="13"/>
  <c r="P473" i="13"/>
  <c r="P19" i="13"/>
  <c r="H19" i="13"/>
  <c r="AJ18" i="13"/>
  <c r="AB472" i="13"/>
  <c r="AB18" i="13"/>
  <c r="T18" i="13"/>
  <c r="L18" i="13"/>
  <c r="AN471" i="13"/>
  <c r="AN17" i="13"/>
  <c r="AF17" i="13"/>
  <c r="X17" i="13"/>
  <c r="P471" i="13"/>
  <c r="P17" i="13"/>
  <c r="AM19" i="13"/>
  <c r="AE473" i="13"/>
  <c r="AE19" i="13"/>
  <c r="W19" i="13"/>
  <c r="O19" i="13"/>
  <c r="AQ472" i="13"/>
  <c r="AQ18" i="13"/>
  <c r="AI18" i="13"/>
  <c r="AA18" i="13"/>
  <c r="S472" i="13"/>
  <c r="S18" i="13"/>
  <c r="K18" i="13"/>
  <c r="AM17" i="13"/>
  <c r="O17" i="13"/>
  <c r="AD19" i="13"/>
  <c r="N19" i="13"/>
  <c r="AP472" i="13"/>
  <c r="AP18" i="13"/>
  <c r="R18" i="13"/>
  <c r="AL17" i="13"/>
  <c r="AD17" i="13"/>
  <c r="V471" i="13"/>
  <c r="V17" i="13"/>
  <c r="N17" i="13"/>
  <c r="AK473" i="13"/>
  <c r="AK19" i="13"/>
  <c r="AC19" i="13"/>
  <c r="U19" i="13"/>
  <c r="M473" i="13"/>
  <c r="M19" i="13"/>
  <c r="AO472" i="13"/>
  <c r="AO18" i="13"/>
  <c r="AG18" i="13"/>
  <c r="Y472" i="13"/>
  <c r="Y18" i="13"/>
  <c r="Q18" i="13"/>
  <c r="I18" i="13"/>
  <c r="AE471" i="13"/>
  <c r="AE17" i="13"/>
  <c r="V473" i="13"/>
  <c r="V19" i="13"/>
  <c r="Z18" i="13"/>
  <c r="AK471" i="13"/>
  <c r="AK17" i="13"/>
  <c r="AC17" i="13"/>
  <c r="U17" i="13"/>
  <c r="M471" i="13"/>
  <c r="M17" i="13"/>
  <c r="AJ19" i="13"/>
  <c r="AB473" i="13"/>
  <c r="T19" i="13"/>
  <c r="L19" i="13"/>
  <c r="AN472" i="13"/>
  <c r="AN18" i="13"/>
  <c r="AF18" i="13"/>
  <c r="X18" i="13"/>
  <c r="P472" i="13"/>
  <c r="P18" i="13"/>
  <c r="H449" i="13"/>
  <c r="H18" i="13"/>
  <c r="W17" i="13"/>
  <c r="AL19" i="13"/>
  <c r="AH472" i="13"/>
  <c r="AH18" i="13"/>
  <c r="J472" i="13"/>
  <c r="J18" i="13"/>
  <c r="H448" i="13"/>
  <c r="H17" i="13"/>
  <c r="AJ17" i="13"/>
  <c r="AB471" i="13"/>
  <c r="AB17" i="13"/>
  <c r="T17" i="13"/>
  <c r="L17" i="13"/>
  <c r="L16" i="13" s="1"/>
  <c r="AQ473" i="13"/>
  <c r="AQ19" i="13"/>
  <c r="AI19" i="13"/>
  <c r="AA19" i="13"/>
  <c r="AB19" i="13" s="1"/>
  <c r="S473" i="13"/>
  <c r="K19" i="13"/>
  <c r="AM18" i="13"/>
  <c r="AE472" i="13"/>
  <c r="AE18" i="13"/>
  <c r="W18" i="13"/>
  <c r="O18" i="13"/>
  <c r="G431" i="13"/>
  <c r="G420" i="13"/>
  <c r="T386" i="13"/>
  <c r="L386" i="13"/>
  <c r="E427" i="13"/>
  <c r="T411" i="13"/>
  <c r="AB411" i="13"/>
  <c r="L411" i="13"/>
  <c r="AH411" i="13"/>
  <c r="E402" i="13"/>
  <c r="G422" i="13"/>
  <c r="AD386" i="13"/>
  <c r="AJ411" i="13"/>
  <c r="AI386" i="13"/>
  <c r="AP411" i="13"/>
  <c r="G416" i="13"/>
  <c r="AF406" i="13"/>
  <c r="AN386" i="13"/>
  <c r="F388" i="13"/>
  <c r="P386" i="13"/>
  <c r="J411" i="13"/>
  <c r="X406" i="13"/>
  <c r="R411" i="13"/>
  <c r="G421" i="13"/>
  <c r="K386" i="13"/>
  <c r="AJ386" i="13"/>
  <c r="E388" i="13"/>
  <c r="G396" i="13"/>
  <c r="L407" i="13"/>
  <c r="L406" i="13" s="1"/>
  <c r="G404" i="13"/>
  <c r="S411" i="13"/>
  <c r="E412" i="13"/>
  <c r="O411" i="13"/>
  <c r="W411" i="13"/>
  <c r="AE411" i="13"/>
  <c r="AM411" i="13"/>
  <c r="F414" i="13"/>
  <c r="E387" i="13"/>
  <c r="W406" i="13"/>
  <c r="AE386" i="13"/>
  <c r="AM386" i="13"/>
  <c r="J386" i="13"/>
  <c r="R386" i="13"/>
  <c r="Z386" i="13"/>
  <c r="AH386" i="13"/>
  <c r="AP386" i="13"/>
  <c r="Z411" i="13"/>
  <c r="I411" i="13"/>
  <c r="Q411" i="13"/>
  <c r="Y411" i="13"/>
  <c r="AG411" i="13"/>
  <c r="AO411" i="13"/>
  <c r="G428" i="13"/>
  <c r="T407" i="13"/>
  <c r="T406" i="13" s="1"/>
  <c r="H411" i="13"/>
  <c r="AQ386" i="13"/>
  <c r="O386" i="13"/>
  <c r="Y406" i="13"/>
  <c r="AG406" i="13"/>
  <c r="AO406" i="13"/>
  <c r="AA411" i="13"/>
  <c r="X411" i="13"/>
  <c r="AF411" i="13"/>
  <c r="AN411" i="13"/>
  <c r="G429" i="13"/>
  <c r="Q406" i="13"/>
  <c r="F389" i="13"/>
  <c r="K411" i="13"/>
  <c r="AI411" i="13"/>
  <c r="S386" i="13"/>
  <c r="U386" i="13"/>
  <c r="AA386" i="13"/>
  <c r="AB386" i="13"/>
  <c r="G392" i="13"/>
  <c r="G395" i="13"/>
  <c r="G403" i="13"/>
  <c r="F427" i="13"/>
  <c r="E415" i="13"/>
  <c r="G405" i="13"/>
  <c r="F398" i="13"/>
  <c r="G391" i="13"/>
  <c r="E419" i="13"/>
  <c r="F415" i="13"/>
  <c r="F419" i="13"/>
  <c r="E414" i="13"/>
  <c r="F412" i="13"/>
  <c r="E413" i="13"/>
  <c r="M411" i="13"/>
  <c r="U411" i="13"/>
  <c r="AC411" i="13"/>
  <c r="AK411" i="13"/>
  <c r="F413" i="13"/>
  <c r="P411" i="13"/>
  <c r="AQ411" i="13"/>
  <c r="N411" i="13"/>
  <c r="V411" i="13"/>
  <c r="AD411" i="13"/>
  <c r="AL411" i="13"/>
  <c r="G417" i="13"/>
  <c r="G418" i="13"/>
  <c r="P447" i="13"/>
  <c r="F402" i="13"/>
  <c r="F390" i="13"/>
  <c r="G401" i="13"/>
  <c r="G400" i="13"/>
  <c r="G393" i="13"/>
  <c r="F394" i="13"/>
  <c r="G399" i="13"/>
  <c r="G397" i="13"/>
  <c r="AJ406" i="13"/>
  <c r="S406" i="13"/>
  <c r="AI406" i="13"/>
  <c r="E409" i="13"/>
  <c r="AQ406" i="13"/>
  <c r="M386" i="13"/>
  <c r="M407" i="13"/>
  <c r="M406" i="13" s="1"/>
  <c r="U407" i="13"/>
  <c r="U406" i="13" s="1"/>
  <c r="F387" i="13"/>
  <c r="AC407" i="13"/>
  <c r="AC406" i="13" s="1"/>
  <c r="AC386" i="13"/>
  <c r="AK386" i="13"/>
  <c r="AK407" i="13"/>
  <c r="AK406" i="13" s="1"/>
  <c r="AA406" i="13"/>
  <c r="N406" i="13"/>
  <c r="V406" i="13"/>
  <c r="AL406" i="13"/>
  <c r="AB406" i="13"/>
  <c r="K406" i="13"/>
  <c r="N386" i="13"/>
  <c r="AL386" i="13"/>
  <c r="W386" i="13"/>
  <c r="AD407" i="13"/>
  <c r="AD406" i="13" s="1"/>
  <c r="H386" i="13"/>
  <c r="X386" i="13"/>
  <c r="AF386" i="13"/>
  <c r="O407" i="13"/>
  <c r="O406" i="13" s="1"/>
  <c r="AE407" i="13"/>
  <c r="AE406" i="13" s="1"/>
  <c r="AM407" i="13"/>
  <c r="AM406" i="13" s="1"/>
  <c r="I386" i="13"/>
  <c r="Q386" i="13"/>
  <c r="Y386" i="13"/>
  <c r="AG386" i="13"/>
  <c r="AO386" i="13"/>
  <c r="E390" i="13"/>
  <c r="E394" i="13"/>
  <c r="E398" i="13"/>
  <c r="P407" i="13"/>
  <c r="P406" i="13" s="1"/>
  <c r="AN407" i="13"/>
  <c r="AN406" i="13" s="1"/>
  <c r="J408" i="13"/>
  <c r="J406" i="13" s="1"/>
  <c r="R408" i="13"/>
  <c r="R406" i="13" s="1"/>
  <c r="Z408" i="13"/>
  <c r="Z406" i="13" s="1"/>
  <c r="AH408" i="13"/>
  <c r="AH406" i="13" s="1"/>
  <c r="AP408" i="13"/>
  <c r="AP406" i="13" s="1"/>
  <c r="V386" i="13"/>
  <c r="H408" i="13"/>
  <c r="H406" i="13" s="1"/>
  <c r="E389" i="13"/>
  <c r="I409" i="13"/>
  <c r="F409" i="13" s="1"/>
  <c r="F380" i="13"/>
  <c r="E380" i="13"/>
  <c r="F379" i="13"/>
  <c r="E379" i="13"/>
  <c r="F378" i="13"/>
  <c r="E378" i="13"/>
  <c r="AQ377" i="13"/>
  <c r="AP377" i="13"/>
  <c r="AO377" i="13"/>
  <c r="AN377" i="13"/>
  <c r="AM377" i="13"/>
  <c r="AL377" i="13"/>
  <c r="AK377" i="13"/>
  <c r="AJ377" i="13"/>
  <c r="AI377" i="13"/>
  <c r="AH377" i="13"/>
  <c r="AG377" i="13"/>
  <c r="AF377" i="13"/>
  <c r="AE377" i="13"/>
  <c r="AD377" i="13"/>
  <c r="AC377" i="13"/>
  <c r="AB377" i="13"/>
  <c r="AA377" i="13"/>
  <c r="Z377" i="13"/>
  <c r="Y377" i="13"/>
  <c r="X377" i="13"/>
  <c r="W377" i="13"/>
  <c r="V377" i="13"/>
  <c r="U377" i="13"/>
  <c r="T377" i="13"/>
  <c r="R377" i="13"/>
  <c r="Q377" i="13"/>
  <c r="P377" i="13"/>
  <c r="O377" i="13"/>
  <c r="N377" i="13"/>
  <c r="M377" i="13"/>
  <c r="L377" i="13"/>
  <c r="K377" i="13"/>
  <c r="J377" i="13"/>
  <c r="I377" i="13"/>
  <c r="H377" i="13"/>
  <c r="F376" i="13"/>
  <c r="E376" i="13"/>
  <c r="F375" i="13"/>
  <c r="E375" i="13"/>
  <c r="F374" i="13"/>
  <c r="E374" i="13"/>
  <c r="AQ373" i="13"/>
  <c r="AP373" i="13"/>
  <c r="AO373" i="13"/>
  <c r="AN373" i="13"/>
  <c r="AM373" i="13"/>
  <c r="AL373" i="13"/>
  <c r="AK373" i="13"/>
  <c r="AJ373" i="13"/>
  <c r="AI373" i="13"/>
  <c r="AH373" i="13"/>
  <c r="AG373" i="13"/>
  <c r="AF373" i="13"/>
  <c r="AE373" i="13"/>
  <c r="AD373" i="13"/>
  <c r="AC373" i="13"/>
  <c r="AB373" i="13"/>
  <c r="AA373" i="13"/>
  <c r="Z373" i="13"/>
  <c r="Y373" i="13"/>
  <c r="X373" i="13"/>
  <c r="W373" i="13"/>
  <c r="V373" i="13"/>
  <c r="U373" i="13"/>
  <c r="T373" i="13"/>
  <c r="R373" i="13"/>
  <c r="Q373" i="13"/>
  <c r="P373" i="13"/>
  <c r="O373" i="13"/>
  <c r="N373" i="13"/>
  <c r="M373" i="13"/>
  <c r="L373" i="13"/>
  <c r="K373" i="13"/>
  <c r="J373" i="13"/>
  <c r="I373" i="13"/>
  <c r="H373" i="13"/>
  <c r="AQ372" i="13"/>
  <c r="AQ384" i="13" s="1"/>
  <c r="AP372" i="13"/>
  <c r="AP384" i="13" s="1"/>
  <c r="AO372" i="13"/>
  <c r="AO384" i="13" s="1"/>
  <c r="AN372" i="13"/>
  <c r="AN384" i="13" s="1"/>
  <c r="AM372" i="13"/>
  <c r="AM384" i="13" s="1"/>
  <c r="AL372" i="13"/>
  <c r="AL384" i="13" s="1"/>
  <c r="AK372" i="13"/>
  <c r="AK384" i="13" s="1"/>
  <c r="AJ372" i="13"/>
  <c r="AJ384" i="13" s="1"/>
  <c r="AI372" i="13"/>
  <c r="AI384" i="13" s="1"/>
  <c r="AH372" i="13"/>
  <c r="AH384" i="13" s="1"/>
  <c r="AG372" i="13"/>
  <c r="AG384" i="13" s="1"/>
  <c r="AF372" i="13"/>
  <c r="AF384" i="13" s="1"/>
  <c r="AE372" i="13"/>
  <c r="AE384" i="13" s="1"/>
  <c r="AD372" i="13"/>
  <c r="AD384" i="13" s="1"/>
  <c r="AC372" i="13"/>
  <c r="AC384" i="13" s="1"/>
  <c r="AB372" i="13"/>
  <c r="AB384" i="13" s="1"/>
  <c r="AA372" i="13"/>
  <c r="AA384" i="13" s="1"/>
  <c r="Z372" i="13"/>
  <c r="Z384" i="13" s="1"/>
  <c r="Y372" i="13"/>
  <c r="X372" i="13"/>
  <c r="X384" i="13" s="1"/>
  <c r="W372" i="13"/>
  <c r="W384" i="13" s="1"/>
  <c r="V372" i="13"/>
  <c r="V384" i="13" s="1"/>
  <c r="U372" i="13"/>
  <c r="U384" i="13" s="1"/>
  <c r="T372" i="13"/>
  <c r="T384" i="13" s="1"/>
  <c r="R372" i="13"/>
  <c r="Q372" i="13"/>
  <c r="Q384" i="13" s="1"/>
  <c r="P372" i="13"/>
  <c r="P384" i="13" s="1"/>
  <c r="O372" i="13"/>
  <c r="O384" i="13" s="1"/>
  <c r="N372" i="13"/>
  <c r="N384" i="13" s="1"/>
  <c r="M372" i="13"/>
  <c r="M384" i="13" s="1"/>
  <c r="L372" i="13"/>
  <c r="L384" i="13" s="1"/>
  <c r="K372" i="13"/>
  <c r="K384" i="13" s="1"/>
  <c r="J372" i="13"/>
  <c r="J384" i="13" s="1"/>
  <c r="I372" i="13"/>
  <c r="I384" i="13" s="1"/>
  <c r="H384" i="13"/>
  <c r="AQ371" i="13"/>
  <c r="AQ383" i="13" s="1"/>
  <c r="AP371" i="13"/>
  <c r="AP383" i="13" s="1"/>
  <c r="AO371" i="13"/>
  <c r="AO383" i="13" s="1"/>
  <c r="AN371" i="13"/>
  <c r="AM371" i="13"/>
  <c r="AM383" i="13" s="1"/>
  <c r="AL371" i="13"/>
  <c r="AL383" i="13" s="1"/>
  <c r="AK371" i="13"/>
  <c r="AK383" i="13" s="1"/>
  <c r="AJ371" i="13"/>
  <c r="AJ383" i="13" s="1"/>
  <c r="AI371" i="13"/>
  <c r="AI383" i="13" s="1"/>
  <c r="AH371" i="13"/>
  <c r="AH383" i="13" s="1"/>
  <c r="AG371" i="13"/>
  <c r="AG383" i="13" s="1"/>
  <c r="AF371" i="13"/>
  <c r="AE371" i="13"/>
  <c r="AE383" i="13" s="1"/>
  <c r="AD371" i="13"/>
  <c r="AD383" i="13" s="1"/>
  <c r="AC371" i="13"/>
  <c r="AC383" i="13" s="1"/>
  <c r="AB371" i="13"/>
  <c r="AB383" i="13" s="1"/>
  <c r="AA371" i="13"/>
  <c r="AA383" i="13" s="1"/>
  <c r="Z371" i="13"/>
  <c r="Z383" i="13" s="1"/>
  <c r="Y371" i="13"/>
  <c r="Y383" i="13" s="1"/>
  <c r="X371" i="13"/>
  <c r="W371" i="13"/>
  <c r="W383" i="13" s="1"/>
  <c r="V371" i="13"/>
  <c r="V383" i="13" s="1"/>
  <c r="U371" i="13"/>
  <c r="T371" i="13"/>
  <c r="T383" i="13" s="1"/>
  <c r="R371" i="13"/>
  <c r="Q383" i="13"/>
  <c r="P371" i="13"/>
  <c r="O371" i="13"/>
  <c r="O383" i="13" s="1"/>
  <c r="N371" i="13"/>
  <c r="N383" i="13" s="1"/>
  <c r="M371" i="13"/>
  <c r="L371" i="13"/>
  <c r="L383" i="13" s="1"/>
  <c r="K371" i="13"/>
  <c r="K383" i="13" s="1"/>
  <c r="J371" i="13"/>
  <c r="J383" i="13" s="1"/>
  <c r="I371" i="13"/>
  <c r="I383" i="13" s="1"/>
  <c r="AQ370" i="13"/>
  <c r="AQ382" i="13" s="1"/>
  <c r="AP370" i="13"/>
  <c r="AO370" i="13"/>
  <c r="AO382" i="13" s="1"/>
  <c r="AN370" i="13"/>
  <c r="AN382" i="13" s="1"/>
  <c r="AM370" i="13"/>
  <c r="AM382" i="13" s="1"/>
  <c r="AL370" i="13"/>
  <c r="AL382" i="13" s="1"/>
  <c r="AK370" i="13"/>
  <c r="AJ370" i="13"/>
  <c r="AJ382" i="13" s="1"/>
  <c r="AI370" i="13"/>
  <c r="AI382" i="13" s="1"/>
  <c r="AH370" i="13"/>
  <c r="AG370" i="13"/>
  <c r="AG382" i="13" s="1"/>
  <c r="AF370" i="13"/>
  <c r="AF382" i="13" s="1"/>
  <c r="AE370" i="13"/>
  <c r="AE382" i="13" s="1"/>
  <c r="AD370" i="13"/>
  <c r="AD382" i="13" s="1"/>
  <c r="AC370" i="13"/>
  <c r="AC382" i="13" s="1"/>
  <c r="AB370" i="13"/>
  <c r="AB382" i="13" s="1"/>
  <c r="AA370" i="13"/>
  <c r="AA382" i="13" s="1"/>
  <c r="Z370" i="13"/>
  <c r="Y370" i="13"/>
  <c r="Y382" i="13" s="1"/>
  <c r="X370" i="13"/>
  <c r="X382" i="13" s="1"/>
  <c r="W370" i="13"/>
  <c r="W382" i="13" s="1"/>
  <c r="V370" i="13"/>
  <c r="V382" i="13" s="1"/>
  <c r="U370" i="13"/>
  <c r="U382" i="13" s="1"/>
  <c r="T370" i="13"/>
  <c r="T382" i="13" s="1"/>
  <c r="S370" i="13"/>
  <c r="S382" i="13" s="1"/>
  <c r="R370" i="13"/>
  <c r="Q370" i="13"/>
  <c r="Q382" i="13" s="1"/>
  <c r="P370" i="13"/>
  <c r="P382" i="13" s="1"/>
  <c r="O370" i="13"/>
  <c r="O382" i="13" s="1"/>
  <c r="N370" i="13"/>
  <c r="N382" i="13" s="1"/>
  <c r="M370" i="13"/>
  <c r="M382" i="13" s="1"/>
  <c r="L370" i="13"/>
  <c r="L382" i="13" s="1"/>
  <c r="K370" i="13"/>
  <c r="K382" i="13" s="1"/>
  <c r="J370" i="13"/>
  <c r="I370" i="13"/>
  <c r="H370" i="13"/>
  <c r="H369" i="13" s="1"/>
  <c r="AG474" i="13" l="1"/>
  <c r="AO456" i="13"/>
  <c r="AG456" i="13"/>
  <c r="AA447" i="13"/>
  <c r="R447" i="13"/>
  <c r="S19" i="13"/>
  <c r="O16" i="13"/>
  <c r="S373" i="13"/>
  <c r="AN447" i="13"/>
  <c r="K470" i="13"/>
  <c r="U470" i="13"/>
  <c r="L470" i="13"/>
  <c r="AG470" i="13"/>
  <c r="AA470" i="13"/>
  <c r="AK470" i="13"/>
  <c r="AQ470" i="13"/>
  <c r="AJ470" i="13"/>
  <c r="Y470" i="13"/>
  <c r="W16" i="13"/>
  <c r="E449" i="13"/>
  <c r="S377" i="13"/>
  <c r="R384" i="13"/>
  <c r="F384" i="13" s="1"/>
  <c r="S372" i="13"/>
  <c r="S384" i="13" s="1"/>
  <c r="R383" i="13"/>
  <c r="S371" i="13"/>
  <c r="S383" i="13" s="1"/>
  <c r="K16" i="13"/>
  <c r="AQ16" i="13"/>
  <c r="AJ16" i="13"/>
  <c r="AF16" i="13"/>
  <c r="Q16" i="13"/>
  <c r="M16" i="13"/>
  <c r="AO16" i="13"/>
  <c r="AH16" i="13"/>
  <c r="AA16" i="13"/>
  <c r="Y447" i="13"/>
  <c r="M447" i="13"/>
  <c r="S447" i="13"/>
  <c r="F449" i="13"/>
  <c r="F476" i="13" s="1"/>
  <c r="AB447" i="13"/>
  <c r="N447" i="13"/>
  <c r="H447" i="13"/>
  <c r="AP447" i="13"/>
  <c r="AG447" i="13"/>
  <c r="T447" i="13"/>
  <c r="W447" i="13"/>
  <c r="AK447" i="13"/>
  <c r="L447" i="13"/>
  <c r="AC447" i="13"/>
  <c r="AK16" i="13"/>
  <c r="AF470" i="13"/>
  <c r="Q470" i="13"/>
  <c r="S470" i="13"/>
  <c r="E386" i="13"/>
  <c r="J447" i="13"/>
  <c r="F19" i="13"/>
  <c r="V470" i="13"/>
  <c r="I470" i="13"/>
  <c r="AM447" i="13"/>
  <c r="AL447" i="13"/>
  <c r="K447" i="13"/>
  <c r="AH447" i="13"/>
  <c r="E17" i="13"/>
  <c r="H16" i="13"/>
  <c r="AD16" i="13"/>
  <c r="AN16" i="13"/>
  <c r="U16" i="13"/>
  <c r="J16" i="13"/>
  <c r="AP16" i="13"/>
  <c r="V16" i="13"/>
  <c r="AE447" i="13"/>
  <c r="AD447" i="13"/>
  <c r="Z447" i="13"/>
  <c r="H470" i="13"/>
  <c r="W470" i="13"/>
  <c r="AD470" i="13"/>
  <c r="AN470" i="13"/>
  <c r="J470" i="13"/>
  <c r="AH470" i="13"/>
  <c r="V447" i="13"/>
  <c r="AE16" i="13"/>
  <c r="T16" i="13"/>
  <c r="E18" i="13"/>
  <c r="F18" i="13"/>
  <c r="AL16" i="13"/>
  <c r="P16" i="13"/>
  <c r="E19" i="13"/>
  <c r="AC16" i="13"/>
  <c r="Y16" i="13"/>
  <c r="R16" i="13"/>
  <c r="S16" i="13" s="1"/>
  <c r="AI16" i="13"/>
  <c r="O447" i="13"/>
  <c r="AE470" i="13"/>
  <c r="T470" i="13"/>
  <c r="AO470" i="13"/>
  <c r="AL470" i="13"/>
  <c r="P470" i="13"/>
  <c r="R470" i="13"/>
  <c r="AP470" i="13"/>
  <c r="U447" i="13"/>
  <c r="F451" i="13"/>
  <c r="AQ447" i="13"/>
  <c r="AM16" i="13"/>
  <c r="N16" i="13"/>
  <c r="X16" i="13"/>
  <c r="F17" i="13"/>
  <c r="I16" i="13"/>
  <c r="AG16" i="13"/>
  <c r="Z16" i="13"/>
  <c r="AO447" i="13"/>
  <c r="AF447" i="13"/>
  <c r="AJ447" i="13"/>
  <c r="AI447" i="13"/>
  <c r="AM470" i="13"/>
  <c r="AI470" i="13"/>
  <c r="AB470" i="13"/>
  <c r="M470" i="13"/>
  <c r="N470" i="13"/>
  <c r="X470" i="13"/>
  <c r="Z470" i="13"/>
  <c r="J369" i="13"/>
  <c r="R369" i="13"/>
  <c r="Z369" i="13"/>
  <c r="AH369" i="13"/>
  <c r="AP369" i="13"/>
  <c r="G427" i="13"/>
  <c r="G380" i="13"/>
  <c r="G402" i="13"/>
  <c r="G388" i="13"/>
  <c r="Q447" i="13"/>
  <c r="G398" i="13"/>
  <c r="G414" i="13"/>
  <c r="G415" i="13"/>
  <c r="AK369" i="13"/>
  <c r="X447" i="13"/>
  <c r="E407" i="13"/>
  <c r="H382" i="13"/>
  <c r="F370" i="13"/>
  <c r="J382" i="13"/>
  <c r="J381" i="13" s="1"/>
  <c r="AH382" i="13"/>
  <c r="E411" i="13"/>
  <c r="AK382" i="13"/>
  <c r="R382" i="13"/>
  <c r="AP382" i="13"/>
  <c r="I406" i="13"/>
  <c r="Z382" i="13"/>
  <c r="G419" i="13"/>
  <c r="G374" i="13"/>
  <c r="G378" i="13"/>
  <c r="G390" i="13"/>
  <c r="P369" i="13"/>
  <c r="X369" i="13"/>
  <c r="AF369" i="13"/>
  <c r="AN369" i="13"/>
  <c r="E377" i="13"/>
  <c r="G379" i="13"/>
  <c r="K369" i="13"/>
  <c r="G394" i="13"/>
  <c r="G413" i="13"/>
  <c r="G412" i="13"/>
  <c r="F411" i="13"/>
  <c r="F448" i="13"/>
  <c r="F475" i="13" s="1"/>
  <c r="G475" i="13" s="1"/>
  <c r="I447" i="13"/>
  <c r="AB381" i="13"/>
  <c r="M369" i="13"/>
  <c r="U369" i="13"/>
  <c r="Y369" i="13"/>
  <c r="AJ381" i="13"/>
  <c r="K381" i="13"/>
  <c r="AA381" i="13"/>
  <c r="AQ381" i="13"/>
  <c r="E373" i="13"/>
  <c r="V369" i="13"/>
  <c r="AA369" i="13"/>
  <c r="AD369" i="13"/>
  <c r="AQ369" i="13"/>
  <c r="F371" i="13"/>
  <c r="F372" i="13"/>
  <c r="L381" i="13"/>
  <c r="AG381" i="13"/>
  <c r="AO381" i="13"/>
  <c r="F407" i="13"/>
  <c r="F408" i="13"/>
  <c r="G389" i="13"/>
  <c r="G387" i="13"/>
  <c r="F386" i="13"/>
  <c r="E408" i="13"/>
  <c r="AL369" i="13"/>
  <c r="AI381" i="13"/>
  <c r="AI369" i="13"/>
  <c r="AC369" i="13"/>
  <c r="T381" i="13"/>
  <c r="Q381" i="13"/>
  <c r="E371" i="13"/>
  <c r="N369" i="13"/>
  <c r="G375" i="13"/>
  <c r="G376" i="13"/>
  <c r="E384" i="13"/>
  <c r="AC381" i="13"/>
  <c r="N381" i="13"/>
  <c r="V381" i="13"/>
  <c r="AD381" i="13"/>
  <c r="AL381" i="13"/>
  <c r="W381" i="13"/>
  <c r="AE381" i="13"/>
  <c r="AM381" i="13"/>
  <c r="O381" i="13"/>
  <c r="Y384" i="13"/>
  <c r="I369" i="13"/>
  <c r="Q369" i="13"/>
  <c r="AG369" i="13"/>
  <c r="AO369" i="13"/>
  <c r="E372" i="13"/>
  <c r="F373" i="13"/>
  <c r="F377" i="13"/>
  <c r="I382" i="13"/>
  <c r="L369" i="13"/>
  <c r="T369" i="13"/>
  <c r="AB369" i="13"/>
  <c r="AJ369" i="13"/>
  <c r="E370" i="13"/>
  <c r="M383" i="13"/>
  <c r="U383" i="13"/>
  <c r="O369" i="13"/>
  <c r="W369" i="13"/>
  <c r="AE369" i="13"/>
  <c r="AM369" i="13"/>
  <c r="H383" i="13"/>
  <c r="P383" i="13"/>
  <c r="X383" i="13"/>
  <c r="AF383" i="13"/>
  <c r="AN383" i="13"/>
  <c r="H335" i="13"/>
  <c r="I335" i="13"/>
  <c r="J335" i="13"/>
  <c r="J456" i="13" s="1"/>
  <c r="K335" i="13"/>
  <c r="L335" i="13"/>
  <c r="M335" i="13"/>
  <c r="N335" i="13"/>
  <c r="O335" i="13"/>
  <c r="P335" i="13"/>
  <c r="Q335" i="13"/>
  <c r="R335" i="13"/>
  <c r="S335" i="13"/>
  <c r="S456" i="13" s="1"/>
  <c r="T335" i="13"/>
  <c r="U335" i="13"/>
  <c r="V335" i="13"/>
  <c r="V456" i="13" s="1"/>
  <c r="W335" i="13"/>
  <c r="X335" i="13"/>
  <c r="Y335" i="13"/>
  <c r="Y456" i="13" s="1"/>
  <c r="Z335" i="13"/>
  <c r="AA335" i="13"/>
  <c r="AB335" i="13"/>
  <c r="AB456" i="13" s="1"/>
  <c r="AC335" i="13"/>
  <c r="AD335" i="13"/>
  <c r="AE335" i="13"/>
  <c r="AE456" i="13" s="1"/>
  <c r="AF335" i="13"/>
  <c r="AG335" i="13"/>
  <c r="AH335" i="13"/>
  <c r="AH456" i="13" s="1"/>
  <c r="AI335" i="13"/>
  <c r="AJ335" i="13"/>
  <c r="AK335" i="13"/>
  <c r="AK456" i="13" s="1"/>
  <c r="AL335" i="13"/>
  <c r="AM335" i="13"/>
  <c r="AN335" i="13"/>
  <c r="AO335" i="13"/>
  <c r="AP335" i="13"/>
  <c r="AQ335" i="13"/>
  <c r="AQ456" i="13" s="1"/>
  <c r="I334" i="13"/>
  <c r="J334" i="13"/>
  <c r="K334" i="13"/>
  <c r="L334" i="13"/>
  <c r="M334" i="13"/>
  <c r="N334" i="13"/>
  <c r="O334" i="13"/>
  <c r="P334" i="13"/>
  <c r="Q334" i="13"/>
  <c r="R334" i="13"/>
  <c r="S334" i="13"/>
  <c r="T334" i="13"/>
  <c r="U334" i="13"/>
  <c r="V334" i="13"/>
  <c r="X334" i="13"/>
  <c r="Y334" i="13"/>
  <c r="Z334" i="13"/>
  <c r="AA334" i="13"/>
  <c r="AB334" i="13"/>
  <c r="AC334" i="13"/>
  <c r="AD334" i="13"/>
  <c r="AE334" i="13"/>
  <c r="AF334" i="13"/>
  <c r="AG334" i="13"/>
  <c r="AH334" i="13"/>
  <c r="AI334" i="13"/>
  <c r="AJ334" i="13"/>
  <c r="AK334" i="13"/>
  <c r="AL334" i="13"/>
  <c r="AM334" i="13"/>
  <c r="AN334" i="13"/>
  <c r="AO334" i="13"/>
  <c r="AP334" i="13"/>
  <c r="AQ334" i="13"/>
  <c r="AQ350" i="13"/>
  <c r="AQ336" i="13" s="1"/>
  <c r="I350" i="13"/>
  <c r="I336" i="13" s="1"/>
  <c r="J350" i="13"/>
  <c r="J336" i="13" s="1"/>
  <c r="K350" i="13"/>
  <c r="K336" i="13" s="1"/>
  <c r="L350" i="13"/>
  <c r="L336" i="13" s="1"/>
  <c r="N350" i="13"/>
  <c r="N336" i="13" s="1"/>
  <c r="O350" i="13"/>
  <c r="O336" i="13" s="1"/>
  <c r="Q350" i="13"/>
  <c r="Q336" i="13" s="1"/>
  <c r="R350" i="13"/>
  <c r="R336" i="13" s="1"/>
  <c r="T350" i="13"/>
  <c r="T336" i="13" s="1"/>
  <c r="U350" i="13"/>
  <c r="U336" i="13" s="1"/>
  <c r="V350" i="13"/>
  <c r="V336" i="13" s="1"/>
  <c r="W350" i="13"/>
  <c r="W336" i="13" s="1"/>
  <c r="X350" i="13"/>
  <c r="X336" i="13" s="1"/>
  <c r="Y350" i="13"/>
  <c r="Y336" i="13" s="1"/>
  <c r="Z350" i="13"/>
  <c r="Z336" i="13" s="1"/>
  <c r="AA350" i="13"/>
  <c r="AA336" i="13" s="1"/>
  <c r="AB350" i="13"/>
  <c r="AB336" i="13" s="1"/>
  <c r="AC350" i="13"/>
  <c r="AC336" i="13" s="1"/>
  <c r="AD350" i="13"/>
  <c r="AD336" i="13" s="1"/>
  <c r="AE350" i="13"/>
  <c r="AE336" i="13" s="1"/>
  <c r="AF350" i="13"/>
  <c r="AF336" i="13" s="1"/>
  <c r="AF457" i="13" s="1"/>
  <c r="AG350" i="13"/>
  <c r="AG336" i="13" s="1"/>
  <c r="AG457" i="13" s="1"/>
  <c r="AH350" i="13"/>
  <c r="AH336" i="13" s="1"/>
  <c r="AI350" i="13"/>
  <c r="AI336" i="13" s="1"/>
  <c r="AI457" i="13" s="1"/>
  <c r="AJ350" i="13"/>
  <c r="AJ336" i="13" s="1"/>
  <c r="AK350" i="13"/>
  <c r="AK336" i="13" s="1"/>
  <c r="AL350" i="13"/>
  <c r="AL336" i="13" s="1"/>
  <c r="AM350" i="13"/>
  <c r="AM336" i="13" s="1"/>
  <c r="AN350" i="13"/>
  <c r="AN336" i="13" s="1"/>
  <c r="AO350" i="13"/>
  <c r="AO336" i="13" s="1"/>
  <c r="AO457" i="13" s="1"/>
  <c r="AP350" i="13"/>
  <c r="AP336" i="13" s="1"/>
  <c r="H350" i="13"/>
  <c r="H347" i="13" s="1"/>
  <c r="AG134" i="13"/>
  <c r="AG200" i="13"/>
  <c r="AG463" i="13" s="1"/>
  <c r="AG201" i="13"/>
  <c r="AG464" i="13" s="1"/>
  <c r="AG202" i="13"/>
  <c r="AG465" i="13" s="1"/>
  <c r="AG183" i="13"/>
  <c r="AG187" i="13"/>
  <c r="AG191" i="13"/>
  <c r="AG204" i="13"/>
  <c r="AG209" i="13"/>
  <c r="AG210" i="13"/>
  <c r="AG211" i="13"/>
  <c r="AG213" i="13"/>
  <c r="AG261" i="13"/>
  <c r="AG265" i="13"/>
  <c r="AG321" i="13"/>
  <c r="AG337" i="13"/>
  <c r="E352" i="13"/>
  <c r="F352" i="13"/>
  <c r="E353" i="13"/>
  <c r="F353" i="13"/>
  <c r="E354" i="13"/>
  <c r="F354" i="13"/>
  <c r="E355" i="13"/>
  <c r="F355" i="13"/>
  <c r="E356" i="13"/>
  <c r="F356" i="13"/>
  <c r="F351" i="13"/>
  <c r="E351" i="13"/>
  <c r="E342" i="13"/>
  <c r="F342" i="13"/>
  <c r="F343" i="13"/>
  <c r="E344" i="13"/>
  <c r="F344" i="13"/>
  <c r="E345" i="13"/>
  <c r="F345" i="13"/>
  <c r="E346" i="13"/>
  <c r="F346" i="13"/>
  <c r="F341" i="13"/>
  <c r="H343" i="13"/>
  <c r="E343" i="13" s="1"/>
  <c r="H341" i="13"/>
  <c r="F349" i="13"/>
  <c r="E349" i="13"/>
  <c r="F348" i="13"/>
  <c r="E348" i="13"/>
  <c r="J460" i="13"/>
  <c r="M460" i="13"/>
  <c r="P460" i="13"/>
  <c r="S460" i="13"/>
  <c r="V460" i="13"/>
  <c r="Y460" i="13"/>
  <c r="AB460" i="13"/>
  <c r="AE460" i="13"/>
  <c r="AH460" i="13"/>
  <c r="AK460" i="13"/>
  <c r="AN460" i="13"/>
  <c r="AQ460" i="13"/>
  <c r="J461" i="13"/>
  <c r="M461" i="13"/>
  <c r="P461" i="13"/>
  <c r="S461" i="13"/>
  <c r="V461" i="13"/>
  <c r="Y461" i="13"/>
  <c r="AB461" i="13"/>
  <c r="AE461" i="13"/>
  <c r="AH461" i="13"/>
  <c r="AK461" i="13"/>
  <c r="AN461" i="13"/>
  <c r="AQ461" i="13"/>
  <c r="J459" i="13"/>
  <c r="M459" i="13"/>
  <c r="P459" i="13"/>
  <c r="S459" i="13"/>
  <c r="V459" i="13"/>
  <c r="Y459" i="13"/>
  <c r="AB459" i="13"/>
  <c r="AE459" i="13"/>
  <c r="AH459" i="13"/>
  <c r="AK459" i="13"/>
  <c r="AN459" i="13"/>
  <c r="AQ459" i="13"/>
  <c r="F340" i="13"/>
  <c r="F339" i="13"/>
  <c r="E339" i="13"/>
  <c r="F338" i="13"/>
  <c r="E338" i="13"/>
  <c r="AQ337" i="13"/>
  <c r="AP337" i="13"/>
  <c r="AO337" i="13"/>
  <c r="AN337" i="13"/>
  <c r="AM337" i="13"/>
  <c r="AL337" i="13"/>
  <c r="AK337" i="13"/>
  <c r="AJ337" i="13"/>
  <c r="AI337" i="13"/>
  <c r="AH337" i="13"/>
  <c r="AF337" i="13"/>
  <c r="AE337" i="13"/>
  <c r="AD337" i="13"/>
  <c r="AC337" i="13"/>
  <c r="AB337" i="13"/>
  <c r="AA337" i="13"/>
  <c r="Z337" i="13"/>
  <c r="Y337" i="13"/>
  <c r="X337" i="13"/>
  <c r="W337" i="13"/>
  <c r="V337" i="13"/>
  <c r="U337" i="13"/>
  <c r="T337" i="13"/>
  <c r="S337" i="13"/>
  <c r="R337" i="13"/>
  <c r="Q337" i="13"/>
  <c r="P337" i="13"/>
  <c r="O337" i="13"/>
  <c r="N337" i="13"/>
  <c r="M337" i="13"/>
  <c r="L337" i="13"/>
  <c r="K337" i="13"/>
  <c r="J337" i="13"/>
  <c r="I337" i="13"/>
  <c r="F324" i="13"/>
  <c r="E324" i="13"/>
  <c r="F323" i="13"/>
  <c r="E323" i="13"/>
  <c r="F322" i="13"/>
  <c r="E322" i="13"/>
  <c r="AQ321" i="13"/>
  <c r="AP321" i="13"/>
  <c r="AO321" i="13"/>
  <c r="AN321" i="13"/>
  <c r="AM321" i="13"/>
  <c r="AL321" i="13"/>
  <c r="AK321" i="13"/>
  <c r="AJ321" i="13"/>
  <c r="AI321" i="13"/>
  <c r="AH321" i="13"/>
  <c r="AF321" i="13"/>
  <c r="AE321" i="13"/>
  <c r="AD321" i="13"/>
  <c r="AC321" i="13"/>
  <c r="AB321" i="13"/>
  <c r="AA321" i="13"/>
  <c r="Z321" i="13"/>
  <c r="Y321" i="13"/>
  <c r="X321" i="13"/>
  <c r="W321" i="13"/>
  <c r="V321" i="13"/>
  <c r="U321" i="13"/>
  <c r="T321" i="13"/>
  <c r="S321" i="13"/>
  <c r="R321" i="13"/>
  <c r="Q321" i="13"/>
  <c r="P321" i="13"/>
  <c r="O321" i="13"/>
  <c r="N321" i="13"/>
  <c r="M321" i="13"/>
  <c r="L321" i="13"/>
  <c r="K321" i="13"/>
  <c r="J321" i="13"/>
  <c r="I321" i="13"/>
  <c r="H321" i="13"/>
  <c r="F268" i="13"/>
  <c r="E268" i="13"/>
  <c r="F267" i="13"/>
  <c r="E267" i="13"/>
  <c r="F266" i="13"/>
  <c r="E266" i="13"/>
  <c r="AQ265" i="13"/>
  <c r="AP265" i="13"/>
  <c r="AO265" i="13"/>
  <c r="AN265" i="13"/>
  <c r="AM265" i="13"/>
  <c r="AL265" i="13"/>
  <c r="AK265" i="13"/>
  <c r="AJ265" i="13"/>
  <c r="AI265" i="13"/>
  <c r="AH265" i="13"/>
  <c r="AF265" i="13"/>
  <c r="AE265" i="13"/>
  <c r="AD265" i="13"/>
  <c r="AC265" i="13"/>
  <c r="AB265" i="13"/>
  <c r="AA265" i="13"/>
  <c r="Z265" i="13"/>
  <c r="Y265" i="13"/>
  <c r="X265" i="13"/>
  <c r="W265" i="13"/>
  <c r="V265" i="13"/>
  <c r="U265" i="13"/>
  <c r="T265" i="13"/>
  <c r="S265" i="13"/>
  <c r="R265" i="13"/>
  <c r="Q265" i="13"/>
  <c r="P265" i="13"/>
  <c r="O265" i="13"/>
  <c r="N265" i="13"/>
  <c r="M265" i="13"/>
  <c r="L265" i="13"/>
  <c r="K265" i="13"/>
  <c r="J265" i="13"/>
  <c r="I265" i="13"/>
  <c r="H265" i="13"/>
  <c r="F264" i="13"/>
  <c r="F263" i="13"/>
  <c r="F262" i="13"/>
  <c r="E262" i="13"/>
  <c r="AQ261" i="13"/>
  <c r="AP261" i="13"/>
  <c r="AO261" i="13"/>
  <c r="AN261" i="13"/>
  <c r="AM261" i="13"/>
  <c r="AL261" i="13"/>
  <c r="AK261" i="13"/>
  <c r="AJ261" i="13"/>
  <c r="AI261" i="13"/>
  <c r="AH261" i="13"/>
  <c r="AF261" i="13"/>
  <c r="AE261" i="13"/>
  <c r="AD261" i="13"/>
  <c r="AC261" i="13"/>
  <c r="AB261" i="13"/>
  <c r="AA261" i="13"/>
  <c r="Z261" i="13"/>
  <c r="Y261" i="13"/>
  <c r="X261" i="13"/>
  <c r="W261" i="13"/>
  <c r="V261" i="13"/>
  <c r="U261" i="13"/>
  <c r="T261" i="13"/>
  <c r="S261" i="13"/>
  <c r="R261" i="13"/>
  <c r="Q261" i="13"/>
  <c r="P261" i="13"/>
  <c r="O261" i="13"/>
  <c r="N261" i="13"/>
  <c r="M261" i="13"/>
  <c r="L261" i="13"/>
  <c r="K261" i="13"/>
  <c r="J261" i="13"/>
  <c r="I261" i="13"/>
  <c r="H261" i="13"/>
  <c r="AO213" i="13"/>
  <c r="AE213" i="13"/>
  <c r="AA213" i="13"/>
  <c r="S213" i="13"/>
  <c r="K213" i="13"/>
  <c r="AI213" i="13"/>
  <c r="AB213" i="13"/>
  <c r="Q213" i="13"/>
  <c r="I213" i="13"/>
  <c r="H213" i="13"/>
  <c r="H210" i="13"/>
  <c r="I210" i="13"/>
  <c r="J210" i="13"/>
  <c r="K210" i="13"/>
  <c r="L210" i="13"/>
  <c r="M210" i="13"/>
  <c r="N210" i="13"/>
  <c r="O210" i="13"/>
  <c r="P210" i="13"/>
  <c r="Q210" i="13"/>
  <c r="R210" i="13"/>
  <c r="S210" i="13"/>
  <c r="T210" i="13"/>
  <c r="U210" i="13"/>
  <c r="V210" i="13"/>
  <c r="W210" i="13"/>
  <c r="X210" i="13"/>
  <c r="Y210" i="13"/>
  <c r="Z210" i="13"/>
  <c r="AA210" i="13"/>
  <c r="AB210" i="13"/>
  <c r="AC210" i="13"/>
  <c r="AD210" i="13"/>
  <c r="AE210" i="13"/>
  <c r="AF210" i="13"/>
  <c r="AH210" i="13"/>
  <c r="AI210" i="13"/>
  <c r="AJ210" i="13"/>
  <c r="AK210" i="13"/>
  <c r="AL210" i="13"/>
  <c r="AM210" i="13"/>
  <c r="AN210" i="13"/>
  <c r="AO210" i="13"/>
  <c r="AP210" i="13"/>
  <c r="AQ210" i="13"/>
  <c r="H211" i="13"/>
  <c r="I211" i="13"/>
  <c r="J211" i="13"/>
  <c r="K211" i="13"/>
  <c r="L211" i="13"/>
  <c r="M211" i="13"/>
  <c r="N211" i="13"/>
  <c r="O211" i="13"/>
  <c r="P211" i="13"/>
  <c r="Q211" i="13"/>
  <c r="R211" i="13"/>
  <c r="S211" i="13"/>
  <c r="T211" i="13"/>
  <c r="U211" i="13"/>
  <c r="V211" i="13"/>
  <c r="W211" i="13"/>
  <c r="X211" i="13"/>
  <c r="Y211" i="13"/>
  <c r="Z211" i="13"/>
  <c r="AA211" i="13"/>
  <c r="AB211" i="13"/>
  <c r="AC211" i="13"/>
  <c r="AD211" i="13"/>
  <c r="AE211" i="13"/>
  <c r="AF211" i="13"/>
  <c r="AH211" i="13"/>
  <c r="AI211" i="13"/>
  <c r="AJ211" i="13"/>
  <c r="AK211" i="13"/>
  <c r="AL211" i="13"/>
  <c r="AM211" i="13"/>
  <c r="AN211" i="13"/>
  <c r="AO211" i="13"/>
  <c r="AP211" i="13"/>
  <c r="AQ211" i="13"/>
  <c r="I209" i="13"/>
  <c r="J209" i="13"/>
  <c r="K209" i="13"/>
  <c r="L209" i="13"/>
  <c r="M209" i="13"/>
  <c r="N209" i="13"/>
  <c r="O209" i="13"/>
  <c r="P209" i="13"/>
  <c r="Q209" i="13"/>
  <c r="R209" i="13"/>
  <c r="S209" i="13"/>
  <c r="T209" i="13"/>
  <c r="U209" i="13"/>
  <c r="V209" i="13"/>
  <c r="W209" i="13"/>
  <c r="X209" i="13"/>
  <c r="Y209" i="13"/>
  <c r="Z209" i="13"/>
  <c r="AA209" i="13"/>
  <c r="AB209" i="13"/>
  <c r="AC209" i="13"/>
  <c r="AD209" i="13"/>
  <c r="AE209" i="13"/>
  <c r="AF209" i="13"/>
  <c r="AH209" i="13"/>
  <c r="AI209" i="13"/>
  <c r="AJ209" i="13"/>
  <c r="AK209" i="13"/>
  <c r="AL209" i="13"/>
  <c r="AM209" i="13"/>
  <c r="AN209" i="13"/>
  <c r="AO209" i="13"/>
  <c r="AP209" i="13"/>
  <c r="AQ209" i="13"/>
  <c r="H209" i="13"/>
  <c r="F207" i="13"/>
  <c r="AQ204" i="13"/>
  <c r="AP204" i="13"/>
  <c r="AO204" i="13"/>
  <c r="AK204" i="13"/>
  <c r="AA204" i="13"/>
  <c r="T204" i="13"/>
  <c r="S204" i="13"/>
  <c r="M204" i="13"/>
  <c r="K204" i="13"/>
  <c r="AN204" i="13"/>
  <c r="AJ204" i="13"/>
  <c r="AI204" i="13"/>
  <c r="AF204" i="13"/>
  <c r="AE204" i="13"/>
  <c r="Z204" i="13"/>
  <c r="Y204" i="13"/>
  <c r="U204" i="13"/>
  <c r="R204" i="13"/>
  <c r="Q204" i="13"/>
  <c r="L204" i="13"/>
  <c r="J204" i="13"/>
  <c r="I204" i="13"/>
  <c r="F194" i="13"/>
  <c r="E194" i="13"/>
  <c r="F193" i="13"/>
  <c r="E193" i="13"/>
  <c r="F192" i="13"/>
  <c r="E192" i="13"/>
  <c r="AQ191" i="13"/>
  <c r="AP191" i="13"/>
  <c r="AO191" i="13"/>
  <c r="AN191" i="13"/>
  <c r="AM191" i="13"/>
  <c r="AL191" i="13"/>
  <c r="AK191" i="13"/>
  <c r="AJ191" i="13"/>
  <c r="AI191" i="13"/>
  <c r="AH191" i="13"/>
  <c r="AF191" i="13"/>
  <c r="AE191" i="13"/>
  <c r="AD191" i="13"/>
  <c r="AC191" i="13"/>
  <c r="AB191" i="13"/>
  <c r="AA191" i="13"/>
  <c r="Z191" i="13"/>
  <c r="Y191" i="13"/>
  <c r="X191" i="13"/>
  <c r="W191" i="13"/>
  <c r="V191" i="13"/>
  <c r="U191" i="13"/>
  <c r="T191" i="13"/>
  <c r="S191" i="13"/>
  <c r="R191" i="13"/>
  <c r="Q191" i="13"/>
  <c r="P191" i="13"/>
  <c r="O191" i="13"/>
  <c r="N191" i="13"/>
  <c r="M191" i="13"/>
  <c r="L191" i="13"/>
  <c r="K191" i="13"/>
  <c r="J191" i="13"/>
  <c r="I191" i="13"/>
  <c r="H191" i="13"/>
  <c r="F190" i="13"/>
  <c r="E190" i="13"/>
  <c r="F189" i="13"/>
  <c r="E189" i="13"/>
  <c r="F188" i="13"/>
  <c r="E188" i="13"/>
  <c r="AQ187" i="13"/>
  <c r="AP187" i="13"/>
  <c r="AO187" i="13"/>
  <c r="AN187" i="13"/>
  <c r="AM187" i="13"/>
  <c r="AK187" i="13"/>
  <c r="AJ187" i="13"/>
  <c r="AI187" i="13"/>
  <c r="AH187" i="13"/>
  <c r="AF187" i="13"/>
  <c r="AE187" i="13"/>
  <c r="AD187" i="13"/>
  <c r="AC187" i="13"/>
  <c r="AA187" i="13"/>
  <c r="Z187" i="13"/>
  <c r="Y187" i="13"/>
  <c r="X187" i="13"/>
  <c r="W187" i="13"/>
  <c r="V187" i="13"/>
  <c r="U187" i="13"/>
  <c r="S187" i="13"/>
  <c r="R187" i="13"/>
  <c r="Q187" i="13"/>
  <c r="P187" i="13"/>
  <c r="O187" i="13"/>
  <c r="N187" i="13"/>
  <c r="L187" i="13"/>
  <c r="K187" i="13"/>
  <c r="J187" i="13"/>
  <c r="I187" i="13"/>
  <c r="H187" i="13"/>
  <c r="F186" i="13"/>
  <c r="E186" i="13"/>
  <c r="F185" i="13"/>
  <c r="E185" i="13"/>
  <c r="F184" i="13"/>
  <c r="E184" i="13"/>
  <c r="AQ183" i="13"/>
  <c r="AP183" i="13"/>
  <c r="AO183" i="13"/>
  <c r="AN183" i="13"/>
  <c r="AM183" i="13"/>
  <c r="AL183" i="13"/>
  <c r="AK183" i="13"/>
  <c r="AJ183" i="13"/>
  <c r="AI183" i="13"/>
  <c r="AH183" i="13"/>
  <c r="AE183" i="13"/>
  <c r="AD183" i="13"/>
  <c r="AC183" i="13"/>
  <c r="AB183" i="13"/>
  <c r="AA183" i="13"/>
  <c r="Z183" i="13"/>
  <c r="Y183" i="13"/>
  <c r="X183" i="13"/>
  <c r="W183" i="13"/>
  <c r="V183" i="13"/>
  <c r="U183" i="13"/>
  <c r="T183" i="13"/>
  <c r="S183" i="13"/>
  <c r="R183" i="13"/>
  <c r="Q183" i="13"/>
  <c r="O183" i="13"/>
  <c r="N183" i="13"/>
  <c r="M183" i="13"/>
  <c r="L183" i="13"/>
  <c r="K183" i="13"/>
  <c r="J183" i="13"/>
  <c r="I183" i="13"/>
  <c r="H183" i="13"/>
  <c r="AQ202" i="13"/>
  <c r="AQ465" i="13" s="1"/>
  <c r="AP202" i="13"/>
  <c r="AP465" i="13" s="1"/>
  <c r="AO202" i="13"/>
  <c r="AO465" i="13" s="1"/>
  <c r="AM202" i="13"/>
  <c r="AM465" i="13" s="1"/>
  <c r="AL202" i="13"/>
  <c r="AL465" i="13" s="1"/>
  <c r="AK202" i="13"/>
  <c r="AK465" i="13" s="1"/>
  <c r="AI202" i="13"/>
  <c r="AI465" i="13" s="1"/>
  <c r="AH202" i="13"/>
  <c r="AH465" i="13" s="1"/>
  <c r="AF202" i="13"/>
  <c r="AF465" i="13" s="1"/>
  <c r="AE202" i="13"/>
  <c r="AE465" i="13" s="1"/>
  <c r="AD202" i="13"/>
  <c r="AD465" i="13" s="1"/>
  <c r="AC202" i="13"/>
  <c r="AC465" i="13" s="1"/>
  <c r="AB202" i="13"/>
  <c r="AB465" i="13" s="1"/>
  <c r="AA202" i="13"/>
  <c r="AA465" i="13" s="1"/>
  <c r="X202" i="13"/>
  <c r="W202" i="13"/>
  <c r="W465" i="13" s="1"/>
  <c r="V202" i="13"/>
  <c r="V465" i="13" s="1"/>
  <c r="U202" i="13"/>
  <c r="U465" i="13" s="1"/>
  <c r="T202" i="13"/>
  <c r="T465" i="13" s="1"/>
  <c r="S202" i="13"/>
  <c r="S465" i="13" s="1"/>
  <c r="Q202" i="13"/>
  <c r="Q465" i="13" s="1"/>
  <c r="P202" i="13"/>
  <c r="O202" i="13"/>
  <c r="O465" i="13" s="1"/>
  <c r="N202" i="13"/>
  <c r="N465" i="13" s="1"/>
  <c r="L202" i="13"/>
  <c r="K202" i="13"/>
  <c r="K465" i="13" s="1"/>
  <c r="H202" i="13"/>
  <c r="H465" i="13" s="1"/>
  <c r="AQ201" i="13"/>
  <c r="AQ464" i="13" s="1"/>
  <c r="AP201" i="13"/>
  <c r="AP464" i="13" s="1"/>
  <c r="AN201" i="13"/>
  <c r="AN464" i="13" s="1"/>
  <c r="AM201" i="13"/>
  <c r="AM464" i="13" s="1"/>
  <c r="AL201" i="13"/>
  <c r="AL464" i="13" s="1"/>
  <c r="AK201" i="13"/>
  <c r="AK464" i="13" s="1"/>
  <c r="AJ201" i="13"/>
  <c r="AJ464" i="13" s="1"/>
  <c r="AI201" i="13"/>
  <c r="AI464" i="13" s="1"/>
  <c r="AH201" i="13"/>
  <c r="AH464" i="13" s="1"/>
  <c r="AF201" i="13"/>
  <c r="AF464" i="13" s="1"/>
  <c r="AD201" i="13"/>
  <c r="AD464" i="13" s="1"/>
  <c r="AC201" i="13"/>
  <c r="AC464" i="13" s="1"/>
  <c r="AB201" i="13"/>
  <c r="AB464" i="13" s="1"/>
  <c r="Z201" i="13"/>
  <c r="Z464" i="13" s="1"/>
  <c r="X201" i="13"/>
  <c r="V201" i="13"/>
  <c r="V464" i="13" s="1"/>
  <c r="U201" i="13"/>
  <c r="U464" i="13" s="1"/>
  <c r="T201" i="13"/>
  <c r="T464" i="13" s="1"/>
  <c r="R201" i="13"/>
  <c r="R464" i="13" s="1"/>
  <c r="Q201" i="13"/>
  <c r="Q464" i="13" s="1"/>
  <c r="O201" i="13"/>
  <c r="N201" i="13"/>
  <c r="N464" i="13" s="1"/>
  <c r="L201" i="13"/>
  <c r="J201" i="13"/>
  <c r="J464" i="13" s="1"/>
  <c r="I201" i="13"/>
  <c r="I464" i="13" s="1"/>
  <c r="AQ200" i="13"/>
  <c r="AQ463" i="13" s="1"/>
  <c r="AO200" i="13"/>
  <c r="AO463" i="13" s="1"/>
  <c r="AN200" i="13"/>
  <c r="AN463" i="13" s="1"/>
  <c r="AM200" i="13"/>
  <c r="AM463" i="13" s="1"/>
  <c r="AK200" i="13"/>
  <c r="AK463" i="13" s="1"/>
  <c r="AJ200" i="13"/>
  <c r="AJ463" i="13" s="1"/>
  <c r="AI200" i="13"/>
  <c r="AI463" i="13" s="1"/>
  <c r="AH200" i="13"/>
  <c r="AH463" i="13" s="1"/>
  <c r="AE200" i="13"/>
  <c r="AE463" i="13" s="1"/>
  <c r="AD200" i="13"/>
  <c r="AD463" i="13" s="1"/>
  <c r="AC200" i="13"/>
  <c r="AC463" i="13" s="1"/>
  <c r="AA200" i="13"/>
  <c r="AA463" i="13" s="1"/>
  <c r="Z200" i="13"/>
  <c r="Z463" i="13" s="1"/>
  <c r="Y200" i="13"/>
  <c r="X200" i="13"/>
  <c r="X463" i="13" s="1"/>
  <c r="Y463" i="13" s="1"/>
  <c r="U200" i="13"/>
  <c r="U463" i="13" s="1"/>
  <c r="S200" i="13"/>
  <c r="S463" i="13" s="1"/>
  <c r="R200" i="13"/>
  <c r="R463" i="13" s="1"/>
  <c r="Q200" i="13"/>
  <c r="Q463" i="13" s="1"/>
  <c r="P200" i="13"/>
  <c r="O200" i="13"/>
  <c r="O463" i="13" s="1"/>
  <c r="K200" i="13"/>
  <c r="K463" i="13" s="1"/>
  <c r="J200" i="13"/>
  <c r="J463" i="13" s="1"/>
  <c r="I200" i="13"/>
  <c r="I463" i="13" s="1"/>
  <c r="F137" i="13"/>
  <c r="F469" i="13" s="1"/>
  <c r="F136" i="13"/>
  <c r="F468" i="13" s="1"/>
  <c r="F135" i="13"/>
  <c r="F467" i="13" s="1"/>
  <c r="E135" i="13"/>
  <c r="E467" i="13" s="1"/>
  <c r="AQ134" i="13"/>
  <c r="AP134" i="13"/>
  <c r="AN134" i="13"/>
  <c r="AM134" i="13"/>
  <c r="AL134" i="13"/>
  <c r="AK134" i="13"/>
  <c r="AJ134" i="13"/>
  <c r="AI134" i="13"/>
  <c r="AH134" i="13"/>
  <c r="AF134" i="13"/>
  <c r="AD134" i="13"/>
  <c r="AC134" i="13"/>
  <c r="AB134" i="13"/>
  <c r="AA134" i="13"/>
  <c r="Z134" i="13"/>
  <c r="X134" i="13"/>
  <c r="Y134" i="13" s="1"/>
  <c r="V134" i="13"/>
  <c r="U134" i="13"/>
  <c r="T134" i="13"/>
  <c r="S134" i="13"/>
  <c r="R134" i="13"/>
  <c r="Q134" i="13"/>
  <c r="P134" i="13"/>
  <c r="O134" i="13"/>
  <c r="N134" i="13"/>
  <c r="M134" i="13"/>
  <c r="L134" i="13"/>
  <c r="K134" i="13"/>
  <c r="J134" i="13"/>
  <c r="I134" i="13"/>
  <c r="H134" i="13"/>
  <c r="F125" i="13"/>
  <c r="F122" i="13" s="1"/>
  <c r="E125" i="13"/>
  <c r="E122" i="13" s="1"/>
  <c r="AF456" i="13" l="1"/>
  <c r="P183" i="13"/>
  <c r="M187" i="13"/>
  <c r="G136" i="13"/>
  <c r="G137" i="13"/>
  <c r="AE134" i="13"/>
  <c r="L465" i="13"/>
  <c r="M465" i="13" s="1"/>
  <c r="M202" i="13"/>
  <c r="O464" i="13"/>
  <c r="P201" i="13"/>
  <c r="AB187" i="13"/>
  <c r="X465" i="13"/>
  <c r="Y465" i="13" s="1"/>
  <c r="Y202" i="13"/>
  <c r="G386" i="13"/>
  <c r="L464" i="13"/>
  <c r="X464" i="13"/>
  <c r="AB16" i="13"/>
  <c r="V455" i="13"/>
  <c r="M455" i="13"/>
  <c r="AB455" i="13"/>
  <c r="AQ455" i="13"/>
  <c r="S455" i="13"/>
  <c r="Y455" i="13"/>
  <c r="AE455" i="13"/>
  <c r="AN455" i="13"/>
  <c r="P455" i="13"/>
  <c r="G122" i="13"/>
  <c r="P464" i="13"/>
  <c r="P465" i="13"/>
  <c r="S381" i="13"/>
  <c r="P456" i="13"/>
  <c r="O470" i="13"/>
  <c r="AC462" i="13"/>
  <c r="AO347" i="13"/>
  <c r="AG347" i="13"/>
  <c r="Y347" i="13"/>
  <c r="Y457" i="13"/>
  <c r="AN347" i="13"/>
  <c r="N367" i="13"/>
  <c r="N15" i="13" s="1"/>
  <c r="Q347" i="13"/>
  <c r="AE457" i="13"/>
  <c r="W347" i="13"/>
  <c r="Q462" i="13"/>
  <c r="V347" i="13"/>
  <c r="K347" i="13"/>
  <c r="AI462" i="13"/>
  <c r="AK457" i="13"/>
  <c r="AC333" i="13"/>
  <c r="J457" i="13"/>
  <c r="AB367" i="13"/>
  <c r="T347" i="13"/>
  <c r="AH457" i="13"/>
  <c r="AI347" i="13"/>
  <c r="AA347" i="13"/>
  <c r="AQ457" i="13"/>
  <c r="AO458" i="13"/>
  <c r="AC470" i="13"/>
  <c r="G472" i="13"/>
  <c r="G353" i="13"/>
  <c r="G355" i="13"/>
  <c r="G354" i="13"/>
  <c r="G352" i="13"/>
  <c r="G356" i="13"/>
  <c r="G351" i="13"/>
  <c r="W201" i="13"/>
  <c r="W464" i="13" s="1"/>
  <c r="Y464" i="13" s="1"/>
  <c r="E181" i="13"/>
  <c r="M350" i="13"/>
  <c r="S350" i="13"/>
  <c r="S336" i="13" s="1"/>
  <c r="I347" i="13"/>
  <c r="P350" i="13"/>
  <c r="P336" i="13" s="1"/>
  <c r="S369" i="13"/>
  <c r="AJ347" i="13"/>
  <c r="J455" i="13"/>
  <c r="M456" i="13"/>
  <c r="AH455" i="13"/>
  <c r="Q458" i="13"/>
  <c r="Y458" i="13"/>
  <c r="E341" i="13"/>
  <c r="G341" i="13" s="1"/>
  <c r="H340" i="13"/>
  <c r="H336" i="13" s="1"/>
  <c r="AH347" i="13"/>
  <c r="AP458" i="13"/>
  <c r="W174" i="13"/>
  <c r="W130" i="13"/>
  <c r="AN456" i="13"/>
  <c r="AK455" i="13"/>
  <c r="AH458" i="13"/>
  <c r="AF458" i="13"/>
  <c r="F447" i="13"/>
  <c r="AA458" i="13"/>
  <c r="AP347" i="13"/>
  <c r="AH462" i="13"/>
  <c r="AM462" i="13"/>
  <c r="Z458" i="13"/>
  <c r="R458" i="13"/>
  <c r="J458" i="13"/>
  <c r="AE458" i="13"/>
  <c r="S458" i="13"/>
  <c r="AM458" i="13"/>
  <c r="X458" i="13"/>
  <c r="P458" i="13"/>
  <c r="J347" i="13"/>
  <c r="R347" i="13"/>
  <c r="Y381" i="13"/>
  <c r="AQ458" i="13"/>
  <c r="AD462" i="13"/>
  <c r="AN458" i="13"/>
  <c r="W458" i="13"/>
  <c r="O458" i="13"/>
  <c r="G471" i="13"/>
  <c r="E16" i="13"/>
  <c r="G473" i="13"/>
  <c r="F16" i="13"/>
  <c r="G17" i="13"/>
  <c r="AI458" i="13"/>
  <c r="V458" i="13"/>
  <c r="AG462" i="13"/>
  <c r="AK462" i="13"/>
  <c r="AL458" i="13"/>
  <c r="AC458" i="13"/>
  <c r="U458" i="13"/>
  <c r="M458" i="13"/>
  <c r="AG458" i="13"/>
  <c r="AD458" i="13"/>
  <c r="N458" i="13"/>
  <c r="AK458" i="13"/>
  <c r="AB458" i="13"/>
  <c r="T458" i="13"/>
  <c r="L458" i="13"/>
  <c r="G18" i="13"/>
  <c r="I458" i="13"/>
  <c r="U462" i="13"/>
  <c r="H458" i="13"/>
  <c r="AJ458" i="13"/>
  <c r="K458" i="13"/>
  <c r="G19" i="13"/>
  <c r="AP381" i="13"/>
  <c r="R381" i="13"/>
  <c r="AH381" i="13"/>
  <c r="AK381" i="13"/>
  <c r="AN381" i="13"/>
  <c r="AF381" i="13"/>
  <c r="U381" i="13"/>
  <c r="X381" i="13"/>
  <c r="P381" i="13"/>
  <c r="M381" i="13"/>
  <c r="E382" i="13"/>
  <c r="O347" i="13"/>
  <c r="AE347" i="13"/>
  <c r="AM347" i="13"/>
  <c r="E406" i="13"/>
  <c r="W365" i="13"/>
  <c r="W13" i="13" s="1"/>
  <c r="T366" i="13"/>
  <c r="T14" i="13" s="1"/>
  <c r="AK347" i="13"/>
  <c r="AP333" i="13"/>
  <c r="N365" i="13"/>
  <c r="N13" i="13" s="1"/>
  <c r="F369" i="13"/>
  <c r="T317" i="13"/>
  <c r="L317" i="13"/>
  <c r="U347" i="13"/>
  <c r="L347" i="13"/>
  <c r="Z381" i="13"/>
  <c r="G370" i="13"/>
  <c r="X179" i="13"/>
  <c r="AL365" i="13"/>
  <c r="AC365" i="13"/>
  <c r="AC13" i="13" s="1"/>
  <c r="U365" i="13"/>
  <c r="U13" i="13" s="1"/>
  <c r="M365" i="13"/>
  <c r="AQ366" i="13"/>
  <c r="AI366" i="13"/>
  <c r="AI14" i="13" s="1"/>
  <c r="J366" i="13"/>
  <c r="AP366" i="13"/>
  <c r="K317" i="13"/>
  <c r="AB347" i="13"/>
  <c r="AG365" i="13"/>
  <c r="AG13" i="13" s="1"/>
  <c r="AF366" i="13"/>
  <c r="AF14" i="13" s="1"/>
  <c r="AP365" i="13"/>
  <c r="AD347" i="13"/>
  <c r="E447" i="13"/>
  <c r="AK365" i="13"/>
  <c r="AK13" i="13" s="1"/>
  <c r="AB365" i="13"/>
  <c r="Y366" i="13"/>
  <c r="Q366" i="13"/>
  <c r="Q14" i="13" s="1"/>
  <c r="I366" i="13"/>
  <c r="I14" i="13" s="1"/>
  <c r="O367" i="13"/>
  <c r="O15" i="13" s="1"/>
  <c r="AJ365" i="13"/>
  <c r="AJ13" i="13" s="1"/>
  <c r="AA365" i="13"/>
  <c r="AA13" i="13" s="1"/>
  <c r="S365" i="13"/>
  <c r="S13" i="13" s="1"/>
  <c r="AO366" i="13"/>
  <c r="AO14" i="13" s="1"/>
  <c r="X366" i="13"/>
  <c r="X14" i="13" s="1"/>
  <c r="P366" i="13"/>
  <c r="H366" i="13"/>
  <c r="H14" i="13" s="1"/>
  <c r="AL367" i="13"/>
  <c r="AQ365" i="13"/>
  <c r="AI365" i="13"/>
  <c r="AI13" i="13" s="1"/>
  <c r="Z365" i="13"/>
  <c r="Z13" i="13" s="1"/>
  <c r="R365" i="13"/>
  <c r="R13" i="13" s="1"/>
  <c r="J365" i="13"/>
  <c r="AN366" i="13"/>
  <c r="AQ347" i="13"/>
  <c r="AG366" i="13"/>
  <c r="AG14" i="13" s="1"/>
  <c r="AH365" i="13"/>
  <c r="AH13" i="13" s="1"/>
  <c r="Y365" i="13"/>
  <c r="Q365" i="13"/>
  <c r="Q13" i="13" s="1"/>
  <c r="I365" i="13"/>
  <c r="I13" i="13" s="1"/>
  <c r="AM365" i="13"/>
  <c r="AE365" i="13"/>
  <c r="O365" i="13"/>
  <c r="O13" i="13" s="1"/>
  <c r="AO365" i="13"/>
  <c r="AC366" i="13"/>
  <c r="AC14" i="13" s="1"/>
  <c r="U366" i="13"/>
  <c r="U14" i="13" s="1"/>
  <c r="V14" i="13" s="1"/>
  <c r="M366" i="13"/>
  <c r="AK366" i="13"/>
  <c r="AK14" i="13" s="1"/>
  <c r="AB366" i="13"/>
  <c r="L366" i="13"/>
  <c r="L14" i="13" s="1"/>
  <c r="AH367" i="13"/>
  <c r="AH15" i="13" s="1"/>
  <c r="AH366" i="13"/>
  <c r="AH14" i="13" s="1"/>
  <c r="Z366" i="13"/>
  <c r="Z14" i="13" s="1"/>
  <c r="R333" i="13"/>
  <c r="AD365" i="13"/>
  <c r="AD13" i="13" s="1"/>
  <c r="V365" i="13"/>
  <c r="AJ366" i="13"/>
  <c r="AJ14" i="13" s="1"/>
  <c r="AA366" i="13"/>
  <c r="AA14" i="13" s="1"/>
  <c r="AB14" i="13" s="1"/>
  <c r="S366" i="13"/>
  <c r="K366" i="13"/>
  <c r="K14" i="13" s="1"/>
  <c r="J333" i="13"/>
  <c r="I333" i="13"/>
  <c r="I367" i="13"/>
  <c r="I15" i="13" s="1"/>
  <c r="X367" i="13"/>
  <c r="X15" i="13" s="1"/>
  <c r="X333" i="13"/>
  <c r="AQ367" i="13"/>
  <c r="AQ333" i="13"/>
  <c r="AK367" i="13"/>
  <c r="AK15" i="13" s="1"/>
  <c r="AK333" i="13"/>
  <c r="U333" i="13"/>
  <c r="U367" i="13"/>
  <c r="U15" i="13" s="1"/>
  <c r="L367" i="13"/>
  <c r="L15" i="13" s="1"/>
  <c r="L333" i="13"/>
  <c r="AH333" i="13"/>
  <c r="AN457" i="13"/>
  <c r="R367" i="13"/>
  <c r="R15" i="13" s="1"/>
  <c r="L365" i="13"/>
  <c r="L13" i="13" s="1"/>
  <c r="R366" i="13"/>
  <c r="R14" i="13" s="1"/>
  <c r="S14" i="13" s="1"/>
  <c r="AB257" i="13"/>
  <c r="T257" i="13"/>
  <c r="L257" i="13"/>
  <c r="T365" i="13"/>
  <c r="T13" i="13" s="1"/>
  <c r="K365" i="13"/>
  <c r="K13" i="13" s="1"/>
  <c r="M13" i="13" s="1"/>
  <c r="H365" i="13"/>
  <c r="H13" i="13" s="1"/>
  <c r="H29" i="13" s="1"/>
  <c r="O333" i="13"/>
  <c r="AL366" i="13"/>
  <c r="AD366" i="13"/>
  <c r="AD14" i="13" s="1"/>
  <c r="AE14" i="13" s="1"/>
  <c r="V366" i="13"/>
  <c r="N366" i="13"/>
  <c r="N14" i="13" s="1"/>
  <c r="V457" i="13"/>
  <c r="G372" i="13"/>
  <c r="AF365" i="13"/>
  <c r="AF13" i="13" s="1"/>
  <c r="X365" i="13"/>
  <c r="X13" i="13" s="1"/>
  <c r="P365" i="13"/>
  <c r="G371" i="13"/>
  <c r="G411" i="13"/>
  <c r="G377" i="13"/>
  <c r="G373" i="13"/>
  <c r="F406" i="13"/>
  <c r="E369" i="13"/>
  <c r="F382" i="13"/>
  <c r="I381" i="13"/>
  <c r="F383" i="13"/>
  <c r="F456" i="13" s="1"/>
  <c r="E383" i="13"/>
  <c r="E456" i="13" s="1"/>
  <c r="H381" i="13"/>
  <c r="AC347" i="13"/>
  <c r="N347" i="13"/>
  <c r="Z347" i="13"/>
  <c r="AL347" i="13"/>
  <c r="AF367" i="13"/>
  <c r="AF15" i="13" s="1"/>
  <c r="AF333" i="13"/>
  <c r="Z367" i="13"/>
  <c r="Z15" i="13" s="1"/>
  <c r="Z333" i="13"/>
  <c r="F335" i="13"/>
  <c r="E335" i="13"/>
  <c r="AL333" i="13"/>
  <c r="AM366" i="13"/>
  <c r="AE366" i="13"/>
  <c r="W366" i="13"/>
  <c r="W14" i="13" s="1"/>
  <c r="O366" i="13"/>
  <c r="O14" i="13" s="1"/>
  <c r="P14" i="13" s="1"/>
  <c r="AP367" i="13"/>
  <c r="E334" i="13"/>
  <c r="F334" i="13"/>
  <c r="AN365" i="13"/>
  <c r="F350" i="13"/>
  <c r="E350" i="13"/>
  <c r="E347" i="13" s="1"/>
  <c r="X347" i="13"/>
  <c r="AF347" i="13"/>
  <c r="G349" i="13"/>
  <c r="AN257" i="13"/>
  <c r="AM179" i="13"/>
  <c r="AN317" i="13"/>
  <c r="AE208" i="13"/>
  <c r="W208" i="13"/>
  <c r="AQ130" i="13"/>
  <c r="AJ257" i="13"/>
  <c r="S257" i="13"/>
  <c r="AI199" i="13"/>
  <c r="AK130" i="13"/>
  <c r="AJ317" i="13"/>
  <c r="S317" i="13"/>
  <c r="AG179" i="13"/>
  <c r="Z208" i="13"/>
  <c r="AG257" i="13"/>
  <c r="AG199" i="13"/>
  <c r="L179" i="13"/>
  <c r="T179" i="13"/>
  <c r="AJ208" i="13"/>
  <c r="AG174" i="13"/>
  <c r="X257" i="13"/>
  <c r="P257" i="13"/>
  <c r="AD179" i="13"/>
  <c r="H257" i="13"/>
  <c r="AG317" i="13"/>
  <c r="AG208" i="13"/>
  <c r="N257" i="13"/>
  <c r="H208" i="13"/>
  <c r="AL208" i="13"/>
  <c r="G184" i="13"/>
  <c r="AQ317" i="13"/>
  <c r="AK317" i="13"/>
  <c r="AE317" i="13"/>
  <c r="R130" i="13"/>
  <c r="Y257" i="13"/>
  <c r="U208" i="13"/>
  <c r="M208" i="13"/>
  <c r="L208" i="13"/>
  <c r="AN208" i="13"/>
  <c r="AL257" i="13"/>
  <c r="AF317" i="13"/>
  <c r="AL317" i="13"/>
  <c r="K130" i="13"/>
  <c r="Z130" i="13"/>
  <c r="O317" i="13"/>
  <c r="AP317" i="13"/>
  <c r="Y208" i="13"/>
  <c r="U257" i="13"/>
  <c r="M257" i="13"/>
  <c r="S130" i="13"/>
  <c r="AF208" i="13"/>
  <c r="AA130" i="13"/>
  <c r="G185" i="13"/>
  <c r="AA317" i="13"/>
  <c r="AP208" i="13"/>
  <c r="AN130" i="13"/>
  <c r="U174" i="13"/>
  <c r="AF179" i="13"/>
  <c r="AP179" i="13"/>
  <c r="AB208" i="13"/>
  <c r="T208" i="13"/>
  <c r="AI208" i="13"/>
  <c r="V257" i="13"/>
  <c r="E260" i="13"/>
  <c r="AF257" i="13"/>
  <c r="V317" i="13"/>
  <c r="N317" i="13"/>
  <c r="T130" i="13"/>
  <c r="AE179" i="13"/>
  <c r="AO179" i="13"/>
  <c r="AA208" i="13"/>
  <c r="S208" i="13"/>
  <c r="K208" i="13"/>
  <c r="AC317" i="13"/>
  <c r="U317" i="13"/>
  <c r="M317" i="13"/>
  <c r="AL179" i="13"/>
  <c r="Z317" i="13"/>
  <c r="R317" i="13"/>
  <c r="J317" i="13"/>
  <c r="AB317" i="13"/>
  <c r="G342" i="13"/>
  <c r="AB130" i="13"/>
  <c r="M130" i="13"/>
  <c r="AQ208" i="13"/>
  <c r="AK208" i="13"/>
  <c r="Z257" i="13"/>
  <c r="J257" i="13"/>
  <c r="Y317" i="13"/>
  <c r="Q317" i="13"/>
  <c r="AM317" i="13"/>
  <c r="P208" i="13"/>
  <c r="AQ257" i="13"/>
  <c r="AK257" i="13"/>
  <c r="J174" i="13"/>
  <c r="X208" i="13"/>
  <c r="Q130" i="13"/>
  <c r="R208" i="13"/>
  <c r="J208" i="13"/>
  <c r="E318" i="13"/>
  <c r="AO317" i="13"/>
  <c r="L130" i="13"/>
  <c r="F131" i="13"/>
  <c r="R179" i="13"/>
  <c r="V208" i="13"/>
  <c r="N208" i="13"/>
  <c r="AO208" i="13"/>
  <c r="R257" i="13"/>
  <c r="AF174" i="13"/>
  <c r="AD199" i="13"/>
  <c r="AA174" i="13"/>
  <c r="L174" i="13"/>
  <c r="AJ174" i="13"/>
  <c r="X199" i="13"/>
  <c r="AN174" i="13"/>
  <c r="S174" i="13"/>
  <c r="Q199" i="13"/>
  <c r="T174" i="13"/>
  <c r="R174" i="13"/>
  <c r="AM174" i="13"/>
  <c r="AC174" i="13"/>
  <c r="K174" i="13"/>
  <c r="AP257" i="13"/>
  <c r="E259" i="13"/>
  <c r="F259" i="13"/>
  <c r="F320" i="13"/>
  <c r="AH179" i="13"/>
  <c r="E320" i="13"/>
  <c r="Z179" i="13"/>
  <c r="F133" i="13"/>
  <c r="U130" i="13"/>
  <c r="V130" i="13" s="1"/>
  <c r="O179" i="13"/>
  <c r="AA257" i="13"/>
  <c r="K257" i="13"/>
  <c r="AI257" i="13"/>
  <c r="W257" i="13"/>
  <c r="O257" i="13"/>
  <c r="AI317" i="13"/>
  <c r="J130" i="13"/>
  <c r="F174" i="13"/>
  <c r="N179" i="13"/>
  <c r="V179" i="13"/>
  <c r="E210" i="13"/>
  <c r="O208" i="13"/>
  <c r="F258" i="13"/>
  <c r="G343" i="13"/>
  <c r="AP174" i="13"/>
  <c r="W179" i="13"/>
  <c r="F180" i="13"/>
  <c r="AI179" i="13"/>
  <c r="K179" i="13"/>
  <c r="S179" i="13"/>
  <c r="AA179" i="13"/>
  <c r="AB179" i="13" s="1"/>
  <c r="AH257" i="13"/>
  <c r="AD257" i="13"/>
  <c r="AO257" i="13"/>
  <c r="AE257" i="13"/>
  <c r="F260" i="13"/>
  <c r="AM257" i="13"/>
  <c r="AC257" i="13"/>
  <c r="E131" i="13"/>
  <c r="E130" i="13" s="1"/>
  <c r="AJ179" i="13"/>
  <c r="AN179" i="13"/>
  <c r="AH208" i="13"/>
  <c r="AD208" i="13"/>
  <c r="E211" i="13"/>
  <c r="F211" i="13"/>
  <c r="AM208" i="13"/>
  <c r="AC208" i="13"/>
  <c r="J179" i="13"/>
  <c r="F132" i="13"/>
  <c r="I179" i="13"/>
  <c r="Q179" i="13"/>
  <c r="F182" i="13"/>
  <c r="I202" i="13"/>
  <c r="I465" i="13" s="1"/>
  <c r="W317" i="13"/>
  <c r="F319" i="13"/>
  <c r="G344" i="13"/>
  <c r="G346" i="13"/>
  <c r="G345" i="13"/>
  <c r="G348" i="13"/>
  <c r="G339" i="13"/>
  <c r="F183" i="13"/>
  <c r="F337" i="13"/>
  <c r="I317" i="13"/>
  <c r="E319" i="13"/>
  <c r="AH317" i="13"/>
  <c r="AD317" i="13"/>
  <c r="X317" i="13"/>
  <c r="P317" i="13"/>
  <c r="H317" i="13"/>
  <c r="F318" i="13"/>
  <c r="Q257" i="13"/>
  <c r="I257" i="13"/>
  <c r="E258" i="13"/>
  <c r="G268" i="13"/>
  <c r="G338" i="13"/>
  <c r="E321" i="13"/>
  <c r="G125" i="13"/>
  <c r="F321" i="13"/>
  <c r="N213" i="13"/>
  <c r="X213" i="13"/>
  <c r="G324" i="13"/>
  <c r="G263" i="13"/>
  <c r="E261" i="13"/>
  <c r="G267" i="13"/>
  <c r="G323" i="13"/>
  <c r="AC213" i="13"/>
  <c r="G322" i="13"/>
  <c r="O213" i="13"/>
  <c r="E216" i="13"/>
  <c r="G190" i="13"/>
  <c r="V213" i="13"/>
  <c r="W213" i="13"/>
  <c r="L213" i="13"/>
  <c r="T213" i="13"/>
  <c r="AF213" i="13"/>
  <c r="AP213" i="13"/>
  <c r="E265" i="13"/>
  <c r="AL213" i="13"/>
  <c r="F265" i="13"/>
  <c r="Y213" i="13"/>
  <c r="AM213" i="13"/>
  <c r="G266" i="13"/>
  <c r="F187" i="13"/>
  <c r="G264" i="13"/>
  <c r="M213" i="13"/>
  <c r="AK213" i="13"/>
  <c r="J213" i="13"/>
  <c r="R213" i="13"/>
  <c r="Z213" i="13"/>
  <c r="AJ213" i="13"/>
  <c r="AN213" i="13"/>
  <c r="F261" i="13"/>
  <c r="U213" i="13"/>
  <c r="AQ213" i="13"/>
  <c r="AH213" i="13"/>
  <c r="E191" i="13"/>
  <c r="P213" i="13"/>
  <c r="F191" i="13"/>
  <c r="G193" i="13"/>
  <c r="AD213" i="13"/>
  <c r="G186" i="13"/>
  <c r="G194" i="13"/>
  <c r="F216" i="13"/>
  <c r="E214" i="13"/>
  <c r="G262" i="13"/>
  <c r="F214" i="13"/>
  <c r="E215" i="13"/>
  <c r="F215" i="13"/>
  <c r="Q208" i="13"/>
  <c r="I208" i="13"/>
  <c r="E209" i="13"/>
  <c r="E206" i="13"/>
  <c r="H204" i="13"/>
  <c r="P204" i="13"/>
  <c r="X204" i="13"/>
  <c r="AD204" i="13"/>
  <c r="AH204" i="13"/>
  <c r="F209" i="13"/>
  <c r="F210" i="13"/>
  <c r="AM204" i="13"/>
  <c r="V204" i="13"/>
  <c r="AC204" i="13"/>
  <c r="F206" i="13"/>
  <c r="AB204" i="13"/>
  <c r="W204" i="13"/>
  <c r="AL204" i="13"/>
  <c r="O204" i="13"/>
  <c r="E207" i="13"/>
  <c r="G207" i="13" s="1"/>
  <c r="F205" i="13"/>
  <c r="N204" i="13"/>
  <c r="E205" i="13"/>
  <c r="G189" i="13"/>
  <c r="E187" i="13"/>
  <c r="G192" i="13"/>
  <c r="E134" i="13"/>
  <c r="E183" i="13"/>
  <c r="H179" i="13"/>
  <c r="H201" i="13"/>
  <c r="H464" i="13" s="1"/>
  <c r="H462" i="13" s="1"/>
  <c r="U199" i="13"/>
  <c r="AQ199" i="13"/>
  <c r="O199" i="13"/>
  <c r="AC199" i="13"/>
  <c r="AM199" i="13"/>
  <c r="AK199" i="13"/>
  <c r="U179" i="13"/>
  <c r="AK179" i="13"/>
  <c r="AQ179" i="13"/>
  <c r="N200" i="13"/>
  <c r="V200" i="13"/>
  <c r="V463" i="13" s="1"/>
  <c r="V462" i="13" s="1"/>
  <c r="AB200" i="13"/>
  <c r="AB463" i="13" s="1"/>
  <c r="AB462" i="13" s="1"/>
  <c r="AL200" i="13"/>
  <c r="E180" i="13"/>
  <c r="G188" i="13"/>
  <c r="J202" i="13"/>
  <c r="J465" i="13" s="1"/>
  <c r="J462" i="13" s="1"/>
  <c r="R202" i="13"/>
  <c r="Z202" i="13"/>
  <c r="AJ202" i="13"/>
  <c r="AN202" i="13"/>
  <c r="AN465" i="13" s="1"/>
  <c r="AN462" i="13" s="1"/>
  <c r="E182" i="13"/>
  <c r="K201" i="13"/>
  <c r="M201" i="13" s="1"/>
  <c r="S201" i="13"/>
  <c r="S464" i="13" s="1"/>
  <c r="S462" i="13" s="1"/>
  <c r="AA201" i="13"/>
  <c r="AE201" i="13"/>
  <c r="AE464" i="13" s="1"/>
  <c r="AE462" i="13" s="1"/>
  <c r="AO201" i="13"/>
  <c r="F181" i="13"/>
  <c r="L200" i="13"/>
  <c r="M200" i="13" s="1"/>
  <c r="T200" i="13"/>
  <c r="AF200" i="13"/>
  <c r="AP200" i="13"/>
  <c r="AH174" i="13"/>
  <c r="AD174" i="13"/>
  <c r="AE174" i="13" s="1"/>
  <c r="X174" i="13"/>
  <c r="P174" i="13"/>
  <c r="AK174" i="13"/>
  <c r="N130" i="13"/>
  <c r="O130" i="13"/>
  <c r="AH130" i="13"/>
  <c r="X130" i="13"/>
  <c r="Y130" i="13" s="1"/>
  <c r="P130" i="13"/>
  <c r="I130" i="13"/>
  <c r="AC130" i="13"/>
  <c r="AE130" i="13" s="1"/>
  <c r="F134" i="13"/>
  <c r="G135" i="13"/>
  <c r="J468" i="13"/>
  <c r="P468" i="13"/>
  <c r="S468" i="13"/>
  <c r="V468" i="13"/>
  <c r="Y468" i="13"/>
  <c r="AB468" i="13"/>
  <c r="AH468" i="13"/>
  <c r="AK468" i="13"/>
  <c r="AN468" i="13"/>
  <c r="J469" i="13"/>
  <c r="M469" i="13"/>
  <c r="P469" i="13"/>
  <c r="S469" i="13"/>
  <c r="V469" i="13"/>
  <c r="Y469" i="13"/>
  <c r="AB469" i="13"/>
  <c r="AH469" i="13"/>
  <c r="AK469" i="13"/>
  <c r="AN469" i="13"/>
  <c r="AQ469" i="13"/>
  <c r="M467" i="13"/>
  <c r="P467" i="13"/>
  <c r="V467" i="13"/>
  <c r="Y467" i="13"/>
  <c r="AB467" i="13"/>
  <c r="AE467" i="13"/>
  <c r="AH467" i="13"/>
  <c r="AK467" i="13"/>
  <c r="AQ467" i="13"/>
  <c r="M14" i="13" l="1"/>
  <c r="Y14" i="13"/>
  <c r="P15" i="13"/>
  <c r="AB13" i="13"/>
  <c r="X462" i="13"/>
  <c r="Y174" i="13"/>
  <c r="G134" i="13"/>
  <c r="Y201" i="13"/>
  <c r="P179" i="13"/>
  <c r="V174" i="13"/>
  <c r="M179" i="13"/>
  <c r="Y179" i="13"/>
  <c r="W462" i="13"/>
  <c r="Y462" i="13" s="1"/>
  <c r="W199" i="13"/>
  <c r="Y199" i="13" s="1"/>
  <c r="AP463" i="13"/>
  <c r="AP462" i="13" s="1"/>
  <c r="AA464" i="13"/>
  <c r="AA462" i="13" s="1"/>
  <c r="AF463" i="13"/>
  <c r="AF462" i="13" s="1"/>
  <c r="K464" i="13"/>
  <c r="M464" i="13" s="1"/>
  <c r="T463" i="13"/>
  <c r="T462" i="13" s="1"/>
  <c r="AL463" i="13"/>
  <c r="AL462" i="13" s="1"/>
  <c r="M463" i="13"/>
  <c r="AJ465" i="13"/>
  <c r="AJ462" i="13" s="1"/>
  <c r="F470" i="13"/>
  <c r="AO464" i="13"/>
  <c r="AO462" i="13" s="1"/>
  <c r="Z465" i="13"/>
  <c r="Z462" i="13" s="1"/>
  <c r="N463" i="13"/>
  <c r="P463" i="13" s="1"/>
  <c r="R465" i="13"/>
  <c r="R462" i="13" s="1"/>
  <c r="E470" i="13"/>
  <c r="M347" i="13"/>
  <c r="M336" i="13"/>
  <c r="AD333" i="13"/>
  <c r="J367" i="13"/>
  <c r="J364" i="13" s="1"/>
  <c r="AD367" i="13"/>
  <c r="AE333" i="13"/>
  <c r="AJ367" i="13"/>
  <c r="AJ15" i="13" s="1"/>
  <c r="AE367" i="13"/>
  <c r="AE364" i="13" s="1"/>
  <c r="AM333" i="13"/>
  <c r="AJ333" i="13"/>
  <c r="AM367" i="13"/>
  <c r="AM364" i="13" s="1"/>
  <c r="E458" i="13"/>
  <c r="AC367" i="13"/>
  <c r="AB457" i="13"/>
  <c r="P347" i="13"/>
  <c r="P457" i="13"/>
  <c r="N333" i="13"/>
  <c r="E336" i="13"/>
  <c r="E340" i="13"/>
  <c r="G340" i="13" s="1"/>
  <c r="AB333" i="13"/>
  <c r="S347" i="13"/>
  <c r="S457" i="13"/>
  <c r="AO174" i="13"/>
  <c r="F347" i="13"/>
  <c r="G347" i="13" s="1"/>
  <c r="G350" i="13"/>
  <c r="K466" i="13"/>
  <c r="N466" i="13"/>
  <c r="G461" i="13"/>
  <c r="E381" i="13"/>
  <c r="G260" i="13"/>
  <c r="AC466" i="13"/>
  <c r="AO466" i="13"/>
  <c r="AH364" i="13"/>
  <c r="Y466" i="13"/>
  <c r="G16" i="13"/>
  <c r="AQ15" i="13"/>
  <c r="AQ31" i="13" s="1"/>
  <c r="AK30" i="13"/>
  <c r="AJ30" i="13"/>
  <c r="X466" i="13"/>
  <c r="Q30" i="13"/>
  <c r="H22" i="13"/>
  <c r="O23" i="13"/>
  <c r="AH30" i="13"/>
  <c r="P466" i="13"/>
  <c r="AI22" i="13"/>
  <c r="AD30" i="13"/>
  <c r="AF30" i="13"/>
  <c r="AL14" i="13"/>
  <c r="E14" i="13" s="1"/>
  <c r="AN14" i="13"/>
  <c r="AN30" i="13" s="1"/>
  <c r="W22" i="13"/>
  <c r="AO22" i="13"/>
  <c r="AD29" i="13"/>
  <c r="U21" i="13"/>
  <c r="I29" i="13"/>
  <c r="Q29" i="13"/>
  <c r="AM13" i="13"/>
  <c r="AM29" i="13" s="1"/>
  <c r="AB466" i="13"/>
  <c r="O29" i="13"/>
  <c r="AL13" i="13"/>
  <c r="AL466" i="13"/>
  <c r="AI29" i="13"/>
  <c r="AH29" i="13"/>
  <c r="AG466" i="13"/>
  <c r="AK466" i="13"/>
  <c r="AQ13" i="13"/>
  <c r="AQ29" i="13" s="1"/>
  <c r="AK31" i="13"/>
  <c r="G460" i="13"/>
  <c r="N364" i="13"/>
  <c r="AB364" i="13"/>
  <c r="N29" i="13"/>
  <c r="AC29" i="13"/>
  <c r="Z22" i="13"/>
  <c r="AG30" i="13"/>
  <c r="AG22" i="13"/>
  <c r="S199" i="13"/>
  <c r="AI174" i="13"/>
  <c r="G459" i="13"/>
  <c r="F458" i="13"/>
  <c r="AL15" i="13"/>
  <c r="T199" i="13"/>
  <c r="AL199" i="13"/>
  <c r="H199" i="13"/>
  <c r="I199" i="13"/>
  <c r="AI367" i="13"/>
  <c r="AI15" i="13" s="1"/>
  <c r="L454" i="13"/>
  <c r="AG29" i="13"/>
  <c r="AG21" i="13"/>
  <c r="AL364" i="13"/>
  <c r="AM14" i="13"/>
  <c r="AJ199" i="13"/>
  <c r="V199" i="13"/>
  <c r="V466" i="13"/>
  <c r="AQ174" i="13"/>
  <c r="AQ462" i="13"/>
  <c r="AP199" i="13"/>
  <c r="Z174" i="13"/>
  <c r="AB174" i="13" s="1"/>
  <c r="AO13" i="13"/>
  <c r="AO199" i="13"/>
  <c r="Z199" i="13"/>
  <c r="N199" i="13"/>
  <c r="P199" i="13" s="1"/>
  <c r="AL174" i="13"/>
  <c r="K367" i="13"/>
  <c r="K15" i="13" s="1"/>
  <c r="M15" i="13" s="1"/>
  <c r="K199" i="13"/>
  <c r="AN199" i="13"/>
  <c r="AN367" i="13"/>
  <c r="AN15" i="13" s="1"/>
  <c r="AP15" i="13"/>
  <c r="H174" i="13"/>
  <c r="M174" i="13"/>
  <c r="AG454" i="13"/>
  <c r="AA367" i="13"/>
  <c r="AA454" i="13"/>
  <c r="Q454" i="13"/>
  <c r="AP14" i="13"/>
  <c r="AF199" i="13"/>
  <c r="L199" i="13"/>
  <c r="Q174" i="13"/>
  <c r="AA199" i="13"/>
  <c r="AB199" i="13" s="1"/>
  <c r="J199" i="13"/>
  <c r="V367" i="13"/>
  <c r="W367" i="13"/>
  <c r="W15" i="13" s="1"/>
  <c r="Y15" i="13" s="1"/>
  <c r="I454" i="13"/>
  <c r="G369" i="13"/>
  <c r="AP364" i="13"/>
  <c r="AK364" i="13"/>
  <c r="AQ364" i="13"/>
  <c r="U364" i="13"/>
  <c r="I364" i="13"/>
  <c r="V333" i="13"/>
  <c r="G335" i="13"/>
  <c r="Z364" i="13"/>
  <c r="F336" i="13"/>
  <c r="F457" i="13" s="1"/>
  <c r="AA333" i="13"/>
  <c r="X364" i="13"/>
  <c r="L364" i="13"/>
  <c r="O364" i="13"/>
  <c r="AN333" i="13"/>
  <c r="AF364" i="13"/>
  <c r="AI333" i="13"/>
  <c r="R364" i="13"/>
  <c r="E365" i="13"/>
  <c r="P333" i="13"/>
  <c r="P367" i="13"/>
  <c r="P364" i="13" s="1"/>
  <c r="O174" i="13"/>
  <c r="AG333" i="13"/>
  <c r="AG367" i="13"/>
  <c r="Y333" i="13"/>
  <c r="Y367" i="13"/>
  <c r="Y364" i="13" s="1"/>
  <c r="F257" i="13"/>
  <c r="G258" i="13"/>
  <c r="G334" i="13"/>
  <c r="F381" i="13"/>
  <c r="G181" i="13"/>
  <c r="AO367" i="13"/>
  <c r="AO364" i="13" s="1"/>
  <c r="AO333" i="13"/>
  <c r="W333" i="13"/>
  <c r="T333" i="13"/>
  <c r="T367" i="13"/>
  <c r="Q367" i="13"/>
  <c r="Q333" i="13"/>
  <c r="K333" i="13"/>
  <c r="E208" i="13"/>
  <c r="F317" i="13"/>
  <c r="G132" i="13"/>
  <c r="G133" i="13"/>
  <c r="G318" i="13"/>
  <c r="F130" i="13"/>
  <c r="G259" i="13"/>
  <c r="I174" i="13"/>
  <c r="G182" i="13"/>
  <c r="G131" i="13"/>
  <c r="E317" i="13"/>
  <c r="G176" i="13"/>
  <c r="E257" i="13"/>
  <c r="F204" i="13"/>
  <c r="E202" i="13"/>
  <c r="G180" i="13"/>
  <c r="F200" i="13"/>
  <c r="G320" i="13"/>
  <c r="N174" i="13"/>
  <c r="F202" i="13"/>
  <c r="H337" i="13"/>
  <c r="G183" i="13"/>
  <c r="G321" i="13"/>
  <c r="G319" i="13"/>
  <c r="G216" i="13"/>
  <c r="G261" i="13"/>
  <c r="G191" i="13"/>
  <c r="G265" i="13"/>
  <c r="G187" i="13"/>
  <c r="F366" i="13"/>
  <c r="E213" i="13"/>
  <c r="E366" i="13"/>
  <c r="G214" i="13"/>
  <c r="F213" i="13"/>
  <c r="G215" i="13"/>
  <c r="F365" i="13"/>
  <c r="E204" i="13"/>
  <c r="G206" i="13"/>
  <c r="F208" i="13"/>
  <c r="G205" i="13"/>
  <c r="E179" i="13"/>
  <c r="F179" i="13"/>
  <c r="F201" i="13"/>
  <c r="E200" i="13"/>
  <c r="E463" i="13" s="1"/>
  <c r="R199" i="13"/>
  <c r="E201" i="13"/>
  <c r="E38" i="13"/>
  <c r="AN467" i="13"/>
  <c r="J467" i="13"/>
  <c r="J466" i="13" s="1"/>
  <c r="AQ468" i="13"/>
  <c r="M468" i="13"/>
  <c r="F40" i="13"/>
  <c r="G40" i="13" s="1"/>
  <c r="F39" i="13"/>
  <c r="H37" i="13"/>
  <c r="F38" i="13"/>
  <c r="Q364" i="13" l="1"/>
  <c r="Q15" i="13"/>
  <c r="S15" i="13" s="1"/>
  <c r="T364" i="13"/>
  <c r="T15" i="13"/>
  <c r="V15" i="13" s="1"/>
  <c r="AA364" i="13"/>
  <c r="AA15" i="13"/>
  <c r="AB15" i="13" s="1"/>
  <c r="AC364" i="13"/>
  <c r="AC15" i="13"/>
  <c r="AE15" i="13" s="1"/>
  <c r="AE23" i="13" s="1"/>
  <c r="AD364" i="13"/>
  <c r="AD15" i="13"/>
  <c r="AL29" i="13"/>
  <c r="E13" i="13"/>
  <c r="AG364" i="13"/>
  <c r="AG15" i="13"/>
  <c r="AG31" i="13" s="1"/>
  <c r="AG28" i="13" s="1"/>
  <c r="M199" i="13"/>
  <c r="F465" i="13"/>
  <c r="G202" i="13"/>
  <c r="X31" i="13"/>
  <c r="O22" i="13"/>
  <c r="F464" i="13"/>
  <c r="G201" i="13"/>
  <c r="U23" i="13"/>
  <c r="F463" i="13"/>
  <c r="G463" i="13" s="1"/>
  <c r="G200" i="13"/>
  <c r="L21" i="13"/>
  <c r="L31" i="13"/>
  <c r="I31" i="13"/>
  <c r="AJ364" i="13"/>
  <c r="M457" i="13"/>
  <c r="K462" i="13"/>
  <c r="G470" i="13"/>
  <c r="AD22" i="13"/>
  <c r="F333" i="13"/>
  <c r="AM15" i="13"/>
  <c r="AM23" i="13" s="1"/>
  <c r="N462" i="13"/>
  <c r="AD31" i="13"/>
  <c r="AD28" i="13" s="1"/>
  <c r="L462" i="13"/>
  <c r="S333" i="13"/>
  <c r="AC23" i="13"/>
  <c r="E337" i="13"/>
  <c r="G337" i="13" s="1"/>
  <c r="AI30" i="13"/>
  <c r="AP466" i="13"/>
  <c r="T466" i="13"/>
  <c r="AF466" i="13"/>
  <c r="R466" i="13"/>
  <c r="S467" i="13"/>
  <c r="S466" i="13" s="1"/>
  <c r="M333" i="13"/>
  <c r="M367" i="13"/>
  <c r="Z466" i="13"/>
  <c r="AJ466" i="13"/>
  <c r="Q466" i="13"/>
  <c r="W466" i="13"/>
  <c r="G175" i="13"/>
  <c r="Z30" i="13"/>
  <c r="I21" i="13"/>
  <c r="O21" i="13"/>
  <c r="AM466" i="13"/>
  <c r="AN466" i="13"/>
  <c r="W30" i="13"/>
  <c r="S364" i="13"/>
  <c r="V364" i="13"/>
  <c r="AK22" i="13"/>
  <c r="S367" i="13"/>
  <c r="AF22" i="13"/>
  <c r="AQ23" i="13"/>
  <c r="X23" i="13"/>
  <c r="AI466" i="13"/>
  <c r="AH22" i="13"/>
  <c r="Q21" i="13"/>
  <c r="AH466" i="13"/>
  <c r="O466" i="13"/>
  <c r="AQ466" i="13"/>
  <c r="AN364" i="13"/>
  <c r="Q22" i="13"/>
  <c r="AL21" i="13"/>
  <c r="O31" i="13"/>
  <c r="O12" i="13"/>
  <c r="O30" i="13"/>
  <c r="L23" i="13"/>
  <c r="U29" i="13"/>
  <c r="H30" i="13"/>
  <c r="I12" i="13"/>
  <c r="I23" i="13"/>
  <c r="L29" i="13"/>
  <c r="AH21" i="13"/>
  <c r="G177" i="13"/>
  <c r="H466" i="13"/>
  <c r="AN22" i="13"/>
  <c r="AK23" i="13"/>
  <c r="AI21" i="13"/>
  <c r="AD21" i="13"/>
  <c r="U466" i="13"/>
  <c r="AM21" i="13"/>
  <c r="AD466" i="13"/>
  <c r="AE466" i="13" s="1"/>
  <c r="AJ22" i="13"/>
  <c r="U31" i="13"/>
  <c r="M466" i="13"/>
  <c r="AQ21" i="13"/>
  <c r="N12" i="13"/>
  <c r="N21" i="13"/>
  <c r="AC21" i="13"/>
  <c r="AO30" i="13"/>
  <c r="AL12" i="13"/>
  <c r="AK454" i="13"/>
  <c r="AK474" i="13" s="1"/>
  <c r="W454" i="13"/>
  <c r="Q31" i="13"/>
  <c r="Q28" i="13" s="1"/>
  <c r="AC22" i="13"/>
  <c r="AM454" i="13"/>
  <c r="AC30" i="13"/>
  <c r="O454" i="13"/>
  <c r="Y454" i="13"/>
  <c r="Y474" i="13" s="1"/>
  <c r="AE454" i="13"/>
  <c r="AE474" i="13" s="1"/>
  <c r="AI364" i="13"/>
  <c r="AC454" i="13"/>
  <c r="AL454" i="13"/>
  <c r="AN31" i="13"/>
  <c r="AN23" i="13"/>
  <c r="W31" i="13"/>
  <c r="W23" i="13"/>
  <c r="K31" i="13"/>
  <c r="K23" i="13"/>
  <c r="AI31" i="13"/>
  <c r="AI23" i="13"/>
  <c r="AI12" i="13"/>
  <c r="N31" i="13"/>
  <c r="N23" i="13"/>
  <c r="P23" i="13" s="1"/>
  <c r="N22" i="13"/>
  <c r="N30" i="13"/>
  <c r="M454" i="13"/>
  <c r="M474" i="13" s="1"/>
  <c r="S454" i="13"/>
  <c r="S474" i="13" s="1"/>
  <c r="AJ31" i="13"/>
  <c r="AJ23" i="13"/>
  <c r="AL31" i="13"/>
  <c r="AL23" i="13"/>
  <c r="L12" i="13"/>
  <c r="J30" i="13"/>
  <c r="J22" i="13"/>
  <c r="AA466" i="13"/>
  <c r="T30" i="13"/>
  <c r="T22" i="13"/>
  <c r="AL30" i="13"/>
  <c r="AL22" i="13"/>
  <c r="AQ14" i="13"/>
  <c r="AP454" i="13"/>
  <c r="AP13" i="13"/>
  <c r="I462" i="13"/>
  <c r="V29" i="13"/>
  <c r="V21" i="13"/>
  <c r="AB454" i="13"/>
  <c r="AB474" i="13" s="1"/>
  <c r="P454" i="13"/>
  <c r="P474" i="13" s="1"/>
  <c r="AK12" i="13"/>
  <c r="AK29" i="13"/>
  <c r="AK28" i="13" s="1"/>
  <c r="AK21" i="13"/>
  <c r="AA29" i="13"/>
  <c r="AA21" i="13"/>
  <c r="G458" i="13"/>
  <c r="I466" i="13"/>
  <c r="AJ454" i="13"/>
  <c r="AP30" i="13"/>
  <c r="AP22" i="13"/>
  <c r="AP31" i="13"/>
  <c r="AP23" i="13"/>
  <c r="T454" i="13"/>
  <c r="X454" i="13"/>
  <c r="AF31" i="13"/>
  <c r="AF23" i="13"/>
  <c r="L466" i="13"/>
  <c r="W29" i="13"/>
  <c r="W21" i="13"/>
  <c r="W12" i="13"/>
  <c r="P29" i="13"/>
  <c r="P21" i="13"/>
  <c r="AE30" i="13"/>
  <c r="AE22" i="13"/>
  <c r="R30" i="13"/>
  <c r="S30" i="13" s="1"/>
  <c r="R22" i="13"/>
  <c r="AM30" i="13"/>
  <c r="AM22" i="13"/>
  <c r="X12" i="13"/>
  <c r="X30" i="13"/>
  <c r="Y30" i="13" s="1"/>
  <c r="X22" i="13"/>
  <c r="Y22" i="13" s="1"/>
  <c r="AI454" i="13"/>
  <c r="AO454" i="13"/>
  <c r="V454" i="13"/>
  <c r="V474" i="13" s="1"/>
  <c r="O462" i="13"/>
  <c r="P462" i="13" s="1"/>
  <c r="K29" i="13"/>
  <c r="K21" i="13"/>
  <c r="K12" i="13"/>
  <c r="J454" i="13"/>
  <c r="J474" i="13" s="1"/>
  <c r="R454" i="13"/>
  <c r="K364" i="13"/>
  <c r="W364" i="13"/>
  <c r="AD454" i="13"/>
  <c r="AA22" i="13"/>
  <c r="AB22" i="13" s="1"/>
  <c r="AA30" i="13"/>
  <c r="AH31" i="13"/>
  <c r="AH28" i="13" s="1"/>
  <c r="AH23" i="13"/>
  <c r="AE29" i="13"/>
  <c r="AE21" i="13"/>
  <c r="R31" i="13"/>
  <c r="R23" i="13"/>
  <c r="X29" i="13"/>
  <c r="X21" i="13"/>
  <c r="U454" i="13"/>
  <c r="AN454" i="13"/>
  <c r="AN474" i="13" s="1"/>
  <c r="AN13" i="13"/>
  <c r="L30" i="13"/>
  <c r="L22" i="13"/>
  <c r="K22" i="13"/>
  <c r="K30" i="13"/>
  <c r="AQ454" i="13"/>
  <c r="AQ474" i="13" s="1"/>
  <c r="Z454" i="13"/>
  <c r="E333" i="13"/>
  <c r="N454" i="13"/>
  <c r="AO15" i="13"/>
  <c r="AO12" i="13" s="1"/>
  <c r="Z31" i="13"/>
  <c r="Z23" i="13"/>
  <c r="AO29" i="13"/>
  <c r="AO21" i="13"/>
  <c r="AH454" i="13"/>
  <c r="AH474" i="13" s="1"/>
  <c r="K454" i="13"/>
  <c r="I22" i="13"/>
  <c r="I30" i="13"/>
  <c r="F367" i="13"/>
  <c r="F364" i="13" s="1"/>
  <c r="G257" i="13"/>
  <c r="H333" i="13"/>
  <c r="H367" i="13"/>
  <c r="H15" i="13" s="1"/>
  <c r="J15" i="13" s="1"/>
  <c r="G317" i="13"/>
  <c r="G130" i="13"/>
  <c r="G204" i="13"/>
  <c r="F199" i="13"/>
  <c r="G174" i="13"/>
  <c r="G213" i="13"/>
  <c r="G179" i="13"/>
  <c r="E199" i="13"/>
  <c r="F37" i="13"/>
  <c r="E37" i="13"/>
  <c r="M462" i="13" l="1"/>
  <c r="S31" i="13"/>
  <c r="AB30" i="13"/>
  <c r="Y12" i="13"/>
  <c r="Y23" i="13"/>
  <c r="P22" i="13"/>
  <c r="P12" i="13"/>
  <c r="M12" i="13"/>
  <c r="P30" i="13"/>
  <c r="M31" i="13"/>
  <c r="G199" i="13"/>
  <c r="M22" i="13"/>
  <c r="S22" i="13"/>
  <c r="AA12" i="13"/>
  <c r="M29" i="13"/>
  <c r="O20" i="13"/>
  <c r="M21" i="13"/>
  <c r="Y31" i="13"/>
  <c r="M30" i="13"/>
  <c r="F14" i="13"/>
  <c r="G14" i="13" s="1"/>
  <c r="P31" i="13"/>
  <c r="M23" i="13"/>
  <c r="G333" i="13"/>
  <c r="G37" i="13"/>
  <c r="AM31" i="13"/>
  <c r="AM28" i="13" s="1"/>
  <c r="AM12" i="13"/>
  <c r="AI28" i="13"/>
  <c r="AD12" i="13"/>
  <c r="AD23" i="13"/>
  <c r="AD20" i="13" s="1"/>
  <c r="AC12" i="13"/>
  <c r="AC31" i="13"/>
  <c r="AC28" i="13" s="1"/>
  <c r="F466" i="13"/>
  <c r="AE31" i="13"/>
  <c r="AE28" i="13" s="1"/>
  <c r="M364" i="13"/>
  <c r="AK20" i="13"/>
  <c r="AH20" i="13"/>
  <c r="AG12" i="13"/>
  <c r="L20" i="13"/>
  <c r="AM20" i="13"/>
  <c r="O28" i="13"/>
  <c r="Q12" i="13"/>
  <c r="L28" i="13"/>
  <c r="G336" i="13"/>
  <c r="AG23" i="13"/>
  <c r="AG20" i="13" s="1"/>
  <c r="AI20" i="13"/>
  <c r="G469" i="13"/>
  <c r="N20" i="13"/>
  <c r="Q23" i="13"/>
  <c r="Q20" i="13" s="1"/>
  <c r="W28" i="13"/>
  <c r="W20" i="13"/>
  <c r="AC20" i="13"/>
  <c r="AL20" i="13"/>
  <c r="G468" i="13"/>
  <c r="E30" i="13"/>
  <c r="E22" i="13"/>
  <c r="H454" i="13"/>
  <c r="AL28" i="13"/>
  <c r="N28" i="13"/>
  <c r="G457" i="13"/>
  <c r="U22" i="13"/>
  <c r="U30" i="13"/>
  <c r="U12" i="13"/>
  <c r="H364" i="13"/>
  <c r="H21" i="13"/>
  <c r="AO31" i="13"/>
  <c r="AO28" i="13" s="1"/>
  <c r="AO23" i="13"/>
  <c r="AO20" i="13" s="1"/>
  <c r="Z12" i="13"/>
  <c r="Z29" i="13"/>
  <c r="Z28" i="13" s="1"/>
  <c r="Z21" i="13"/>
  <c r="Z20" i="13" s="1"/>
  <c r="X20" i="13"/>
  <c r="AE20" i="13"/>
  <c r="AQ12" i="13"/>
  <c r="AQ22" i="13"/>
  <c r="AQ20" i="13" s="1"/>
  <c r="AQ30" i="13"/>
  <c r="AQ28" i="13" s="1"/>
  <c r="S29" i="13"/>
  <c r="S21" i="13"/>
  <c r="AF454" i="13"/>
  <c r="T21" i="13"/>
  <c r="T29" i="13"/>
  <c r="T12" i="13"/>
  <c r="G456" i="13"/>
  <c r="X28" i="13"/>
  <c r="AP12" i="13"/>
  <c r="AP21" i="13"/>
  <c r="AP20" i="13" s="1"/>
  <c r="AP29" i="13"/>
  <c r="AP28" i="13" s="1"/>
  <c r="AF29" i="13"/>
  <c r="AF28" i="13" s="1"/>
  <c r="AF21" i="13"/>
  <c r="AF20" i="13" s="1"/>
  <c r="AF12" i="13"/>
  <c r="I20" i="13"/>
  <c r="R21" i="13"/>
  <c r="R20" i="13" s="1"/>
  <c r="R29" i="13"/>
  <c r="R12" i="13"/>
  <c r="F13" i="13"/>
  <c r="G464" i="13"/>
  <c r="E462" i="13"/>
  <c r="I28" i="13"/>
  <c r="K20" i="13"/>
  <c r="J21" i="13"/>
  <c r="J29" i="13"/>
  <c r="AA31" i="13"/>
  <c r="AA23" i="13"/>
  <c r="AB23" i="13" s="1"/>
  <c r="F15" i="13"/>
  <c r="AN29" i="13"/>
  <c r="AN28" i="13" s="1"/>
  <c r="AN21" i="13"/>
  <c r="AN20" i="13" s="1"/>
  <c r="AN12" i="13"/>
  <c r="AJ21" i="13"/>
  <c r="AJ20" i="13" s="1"/>
  <c r="AJ29" i="13"/>
  <c r="AJ28" i="13" s="1"/>
  <c r="AJ12" i="13"/>
  <c r="T31" i="13"/>
  <c r="V31" i="13" s="1"/>
  <c r="T23" i="13"/>
  <c r="V23" i="13" s="1"/>
  <c r="F462" i="13"/>
  <c r="G465" i="13"/>
  <c r="K28" i="13"/>
  <c r="E367" i="13"/>
  <c r="E29" i="13" l="1"/>
  <c r="AH12" i="13"/>
  <c r="AE12" i="13"/>
  <c r="S20" i="13"/>
  <c r="Y20" i="13"/>
  <c r="P28" i="13"/>
  <c r="P20" i="13"/>
  <c r="Y28" i="13"/>
  <c r="S12" i="13"/>
  <c r="V12" i="13"/>
  <c r="M28" i="13"/>
  <c r="F31" i="13"/>
  <c r="AB31" i="13"/>
  <c r="U28" i="13"/>
  <c r="V30" i="13"/>
  <c r="M20" i="13"/>
  <c r="U20" i="13"/>
  <c r="V22" i="13"/>
  <c r="AB12" i="13"/>
  <c r="S23" i="13"/>
  <c r="H12" i="13"/>
  <c r="J12" i="13" s="1"/>
  <c r="AB21" i="13"/>
  <c r="AB29" i="13"/>
  <c r="E454" i="13"/>
  <c r="G477" i="13"/>
  <c r="G467" i="13"/>
  <c r="E466" i="13"/>
  <c r="F22" i="13"/>
  <c r="G22" i="13" s="1"/>
  <c r="F23" i="13"/>
  <c r="E364" i="13"/>
  <c r="G364" i="13" s="1"/>
  <c r="G367" i="13"/>
  <c r="F12" i="13"/>
  <c r="T28" i="13"/>
  <c r="G462" i="13"/>
  <c r="T20" i="13"/>
  <c r="R28" i="13"/>
  <c r="S28" i="13" s="1"/>
  <c r="F29" i="13"/>
  <c r="G13" i="13"/>
  <c r="F21" i="13"/>
  <c r="AA20" i="13"/>
  <c r="AB20" i="13" s="1"/>
  <c r="F454" i="13"/>
  <c r="G455" i="13"/>
  <c r="E21" i="13"/>
  <c r="H31" i="13"/>
  <c r="H23" i="13"/>
  <c r="E15" i="13"/>
  <c r="AA28" i="13"/>
  <c r="AB28" i="13" s="1"/>
  <c r="F30" i="13"/>
  <c r="G30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G15" i="13" l="1"/>
  <c r="V28" i="13"/>
  <c r="E23" i="13"/>
  <c r="G23" i="13" s="1"/>
  <c r="J23" i="13"/>
  <c r="V20" i="13"/>
  <c r="E31" i="13"/>
  <c r="G31" i="13" s="1"/>
  <c r="J31" i="13"/>
  <c r="G454" i="13"/>
  <c r="G466" i="13"/>
  <c r="H20" i="13"/>
  <c r="J20" i="13" s="1"/>
  <c r="H28" i="13"/>
  <c r="J28" i="13" s="1"/>
  <c r="G29" i="13"/>
  <c r="F28" i="13"/>
  <c r="G21" i="13"/>
  <c r="F20" i="13"/>
  <c r="C5" i="8"/>
  <c r="C11" i="8"/>
  <c r="D11" i="8" s="1"/>
  <c r="G14" i="17"/>
  <c r="F10" i="17"/>
  <c r="G12" i="17"/>
  <c r="G13" i="17"/>
  <c r="C14" i="8"/>
  <c r="D14" i="8" s="1"/>
  <c r="C19" i="8"/>
  <c r="D19" i="8" s="1"/>
  <c r="D5" i="8"/>
  <c r="G12" i="13" l="1"/>
  <c r="E28" i="13"/>
  <c r="G28" i="13" s="1"/>
  <c r="E20" i="13"/>
  <c r="G20" i="13" s="1"/>
  <c r="F474" i="13"/>
  <c r="G476" i="13"/>
  <c r="G10" i="17"/>
  <c r="G11" i="17"/>
  <c r="C24" i="8"/>
  <c r="D24" i="8"/>
  <c r="G474" i="13" l="1"/>
</calcChain>
</file>

<file path=xl/sharedStrings.xml><?xml version="1.0" encoding="utf-8"?>
<sst xmlns="http://schemas.openxmlformats.org/spreadsheetml/2006/main" count="1564" uniqueCount="570">
  <si>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</si>
  <si>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</si>
  <si>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</si>
  <si>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</si>
  <si>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</si>
  <si>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</si>
  <si>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</si>
  <si>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</si>
  <si>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</si>
  <si>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</si>
  <si>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</si>
  <si>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</si>
  <si>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</si>
  <si>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</si>
  <si>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</si>
  <si>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</si>
  <si>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</si>
  <si>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</si>
  <si>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</si>
  <si>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</si>
  <si>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</si>
  <si>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</si>
  <si>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</si>
  <si>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</si>
  <si>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</si>
  <si>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</si>
  <si>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</si>
  <si>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</si>
  <si>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</si>
  <si>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</si>
  <si>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</si>
  <si>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</si>
  <si>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</si>
  <si>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</si>
  <si>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</si>
  <si>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</si>
  <si>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</si>
  <si>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</si>
  <si>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</si>
  <si>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</si>
  <si>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</si>
  <si>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</si>
  <si>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</si>
  <si>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</si>
  <si>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</si>
  <si>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</si>
  <si>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</si>
  <si>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</si>
  <si>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</si>
  <si>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</si>
  <si>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</si>
  <si>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</si>
  <si>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</si>
  <si>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</si>
  <si>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</si>
  <si>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</si>
  <si>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</si>
  <si>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</si>
  <si>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</si>
  <si>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</si>
  <si>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</si>
  <si>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</si>
  <si>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</si>
  <si>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</si>
  <si>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</si>
  <si>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</si>
  <si>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</si>
  <si>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</si>
  <si>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</si>
  <si>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</si>
  <si>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</si>
  <si>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</si>
  <si>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</si>
  <si>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</si>
  <si>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</si>
  <si>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</si>
  <si>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</si>
  <si>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</si>
  <si>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</si>
  <si>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</si>
  <si>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</si>
  <si>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</si>
  <si>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</si>
  <si>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</si>
  <si>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</si>
  <si>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</si>
  <si>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</si>
  <si>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</si>
  <si>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</si>
  <si>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</si>
  <si>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</si>
  <si>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</si>
  <si>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</si>
  <si>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</si>
  <si>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</si>
  <si>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</si>
  <si>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</si>
  <si>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</si>
  <si>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</si>
  <si>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</si>
  <si>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</si>
  <si>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</si>
  <si>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</si>
  <si>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</si>
  <si>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</si>
  <si>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</si>
  <si>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</si>
  <si>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</si>
  <si>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</si>
  <si>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</si>
  <si>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</si>
  <si>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</si>
  <si>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</si>
  <si>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</si>
  <si>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</si>
  <si>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</si>
  <si>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</si>
  <si>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</si>
  <si>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</si>
  <si>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</si>
  <si>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</si>
  <si>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</si>
  <si>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</si>
  <si>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</si>
  <si>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</si>
  <si>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</si>
  <si>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</si>
  <si>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</si>
  <si>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</si>
  <si>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</si>
  <si>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</si>
  <si>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</si>
  <si>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</si>
  <si>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</si>
  <si>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</si>
  <si>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</si>
  <si>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</si>
  <si>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</si>
  <si>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</si>
  <si>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</si>
  <si>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</si>
  <si>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</si>
  <si>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</si>
  <si>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</si>
  <si>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</si>
  <si>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</si>
  <si>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</si>
  <si>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</si>
  <si>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</si>
  <si>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</si>
  <si>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</si>
  <si>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</si>
  <si>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</si>
  <si>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</si>
  <si>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</si>
  <si>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</si>
  <si>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</si>
  <si>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</si>
  <si>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</si>
  <si>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</si>
  <si>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</si>
  <si>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</si>
  <si>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</si>
  <si>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</si>
  <si>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</si>
  <si>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</si>
  <si>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</si>
  <si>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</si>
  <si>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</si>
  <si>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</si>
  <si>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</si>
  <si>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</si>
  <si>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</si>
  <si>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</si>
  <si>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</si>
  <si>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</si>
  <si>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</si>
  <si>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</si>
  <si>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</si>
  <si>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</si>
  <si>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</si>
  <si>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</si>
  <si>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</si>
  <si>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</si>
  <si>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</si>
  <si>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</si>
  <si>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</si>
  <si>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</si>
  <si>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</si>
  <si>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</si>
  <si>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</si>
  <si>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</si>
  <si>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</si>
  <si>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</si>
  <si>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</si>
  <si>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</si>
  <si>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</si>
  <si>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</si>
  <si>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</si>
  <si>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</si>
  <si>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</si>
  <si>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</si>
  <si>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</si>
  <si>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</si>
  <si>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</si>
  <si>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</si>
  <si>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</si>
  <si>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</si>
  <si>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</si>
  <si>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</si>
  <si>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</si>
  <si>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</si>
  <si>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</si>
  <si>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</si>
  <si>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</si>
  <si>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</si>
  <si>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</si>
  <si>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</si>
  <si>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</si>
  <si>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</si>
  <si>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</si>
  <si>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</si>
  <si>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</si>
  <si>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</si>
  <si>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</si>
  <si>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</si>
  <si>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</si>
  <si>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</si>
  <si>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</si>
  <si>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</si>
  <si>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</si>
  <si>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</si>
  <si>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</si>
  <si>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</si>
  <si>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</si>
  <si>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</si>
  <si>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</si>
  <si>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</si>
  <si>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</si>
  <si>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</si>
  <si>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</si>
  <si>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</si>
  <si>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</si>
  <si>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</si>
  <si>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</si>
  <si>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</si>
  <si>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</si>
  <si>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</si>
  <si>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</si>
  <si>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</si>
  <si>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</si>
  <si>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</si>
  <si>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</si>
  <si>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</si>
  <si>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</si>
  <si>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</si>
  <si>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</si>
  <si>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</si>
  <si>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</si>
  <si>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</si>
  <si>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 т.д.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</si>
  <si>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</si>
  <si>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</si>
  <si>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</si>
  <si>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</si>
  <si>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</si>
  <si>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Подпрограмма 2</t>
  </si>
  <si>
    <t>иные источники финансирования</t>
  </si>
  <si>
    <t>Итого по подпрограмме 1</t>
  </si>
  <si>
    <t>Итого по подпрограмме 2</t>
  </si>
  <si>
    <t>Подпрограмма 1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</si>
  <si>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</si>
  <si>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</si>
  <si>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</si>
  <si>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</si>
  <si>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</si>
  <si>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</si>
  <si>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</si>
  <si>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</si>
  <si>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</si>
  <si>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</si>
  <si>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</si>
  <si>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</si>
  <si>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</si>
  <si>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</si>
  <si>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</si>
  <si>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</si>
  <si>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</si>
  <si>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</si>
  <si>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Примечание:</t>
  </si>
  <si>
    <t>".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</si>
  <si>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</si>
  <si>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</si>
  <si>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</si>
  <si>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</si>
  <si>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</si>
  <si>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</si>
  <si>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</si>
  <si>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</si>
  <si>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>Информация о финансировании в _____ году  (тыс. рублей)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</si>
  <si>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</si>
  <si>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</si>
  <si>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</si>
  <si>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>Таблица 3</t>
  </si>
  <si>
    <t xml:space="preserve">                                                                                        Распределение финансовых ресурсов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</si>
  <si>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</si>
  <si>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</si>
  <si>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</si>
  <si>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</si>
  <si>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</si>
  <si>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>Руководитель структурного подзразделения администрации района(муниципальго учреждения района)______________________</t>
  </si>
  <si>
    <t>проектная часть</t>
  </si>
  <si>
    <t>процессная часть</t>
  </si>
  <si>
    <t>2.3.1.</t>
  </si>
  <si>
    <t>Наименование структурного элемента муниципальной программы</t>
  </si>
  <si>
    <t xml:space="preserve">№ структурного элемента муниципальной  программы </t>
  </si>
  <si>
    <t>Таблица 2</t>
  </si>
  <si>
    <t>Приложение 2 к Методическим рекомендациям по разработке проектов муниципальных программ Нижневартовского района</t>
  </si>
  <si>
    <t xml:space="preserve"> Комплекс процессных мероприятий «Осуществление градостроительной деятельности» (всего), в том числе:</t>
  </si>
  <si>
    <t>план на  2024 год *</t>
  </si>
  <si>
    <t>Региональный проект «Жилье»</t>
  </si>
  <si>
    <t>Муниципальный проект «Строительство систем инженерной инфраструктуры в целях обеспечения инженерной подготовки земельных участков для жилищного строительства»</t>
  </si>
  <si>
    <t>Комплекс процессных мероприятий «Стимулирование застройщиков на реализацию проектов жилищного строительства»</t>
  </si>
  <si>
    <t>Мероприятие (результат) «Приобретены жилые помещения для реализации полномочий по улучшению жилищных условий граждан района» (всего), в том числе:</t>
  </si>
  <si>
    <t>управление градостроительства, развития жилищно-коммунального комплекса и энергетики администрации района</t>
  </si>
  <si>
    <t>муниципальное казенное учреждение Нижневартовского района «Управление имущественными и земельными ресурсами»</t>
  </si>
  <si>
    <t>Итого по подпрограмме 3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</si>
  <si>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</si>
  <si>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>Комплекс процессных мероприятий «Предоставление государственной поддержки на приобретение жилых помещений отдельным категориям граждан» (всего), в том числе</t>
  </si>
  <si>
    <t>Мероприятие (результат) «Реализованы полномочия по постановке на учет граждан, выезжающих из районов Крайнего Севера»</t>
  </si>
  <si>
    <t>Мероприятие (результат) «Предоставлены субсидии молодым семьям на приобретение жилья»</t>
  </si>
  <si>
    <t>Мероприятие (результат) «Предоставлены субсидии на улучшение жилищных условий граждан, проживающих на сельских территориях»</t>
  </si>
  <si>
    <t>3.1</t>
  </si>
  <si>
    <t>3.1.1</t>
  </si>
  <si>
    <t>3.1.2</t>
  </si>
  <si>
    <t>3.1.3</t>
  </si>
  <si>
    <t>4.1</t>
  </si>
  <si>
    <t>Итого по подпрограмме 4</t>
  </si>
  <si>
    <t>Комплекс процессных мероприятий «Создание условий для переселения жителей из населенных пунктов с низкой плотностью населения и труднодоступной местностью»</t>
  </si>
  <si>
    <t>Муниципальный проект «Строительство (реконструкция) модернизация объектов системы теплоснабжения, газоснабжения, электроснабжения»</t>
  </si>
  <si>
    <t>Итого по подпрограмме 5</t>
  </si>
  <si>
    <t>Комплекс процессных мероприятий «Капитальный ремонт (с заменой) систем теплоснабжения, водоснабжения и водоотведения для подготовки к осенне-зимнему периоду» (всего), в том числе:</t>
  </si>
  <si>
    <t>5.2.1</t>
  </si>
  <si>
    <t>5.2.2</t>
  </si>
  <si>
    <t>5.3.</t>
  </si>
  <si>
    <t xml:space="preserve"> Мероприятие (результат) «Выполнен капитальный ремонт (с заменой) систем теплоснабжения, водоснабжения и водоотведения для подготовки к осенне-зимнему периоду»</t>
  </si>
  <si>
    <t>Комплекс процессных мероприятий «Реализация мероприятий в сфере жилищно-коммунального хозяйства и социальной сферы» (всего), в том числе:</t>
  </si>
  <si>
    <t>5.3.1.</t>
  </si>
  <si>
    <t>Мероприятие (результат) «Выполнено мероприятие по осуществлению деятельности по обращению с животными без владельцев»</t>
  </si>
  <si>
    <t>Комплекс процессных мероприятий «Обеспечение бесперебойной работы объектов жилищно-коммунального хозяйства и социальной сферы» (всего), в том числе:</t>
  </si>
  <si>
    <t>5.4.</t>
  </si>
  <si>
    <t>5.4.1.</t>
  </si>
  <si>
    <t>п. Аган</t>
  </si>
  <si>
    <t>д. Вата</t>
  </si>
  <si>
    <t>п. Ваховск, с. Охтеурье</t>
  </si>
  <si>
    <t>п. Зайцева Речка, д. Вампугол</t>
  </si>
  <si>
    <t>с. Ларьяк, с. Корлики</t>
  </si>
  <si>
    <t>с. Покур</t>
  </si>
  <si>
    <t>Мероприятие (результат) «Предоставлена субсидия на финансовое обеспечение затрат на приобретение энергоносителей (нефть, электроэнергия) для надежного снабжения населения района коммунальными ресурсами (водоснабжения, водоотведения, теплоснабжения)</t>
  </si>
  <si>
    <t>5.4.2.</t>
  </si>
  <si>
    <t>Подпрограмма 3</t>
  </si>
  <si>
    <t>Подпрограмма 4</t>
  </si>
  <si>
    <t>Подпрограмма 5</t>
  </si>
  <si>
    <t>Подпрограмма 6</t>
  </si>
  <si>
    <t>6.1.</t>
  </si>
  <si>
    <t>Итого по подпрограмме 6</t>
  </si>
  <si>
    <t>Комплекс процессных мероприятий «Возмещение недополученных доходов организациям, осуществляющим реализацию электрической энергии в зоне децентрализованного электроснабжения» (всего), в том числе:</t>
  </si>
  <si>
    <t xml:space="preserve"> Мероприятие (результат) «Предоставлена субсидии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 - Мансийского автономного округа - Югры по социально ориентированным тарифам»</t>
  </si>
  <si>
    <t>Мероприятие (результат) «Предоставлена субсидия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Нижневартовского района по цене электрической энергии зоны централизованного электроснабжения»</t>
  </si>
  <si>
    <t>Подпрограмма 7</t>
  </si>
  <si>
    <t>7.1</t>
  </si>
  <si>
    <t>7.1.2</t>
  </si>
  <si>
    <t>7.1.3</t>
  </si>
  <si>
    <t>Итого по подпрограмме 7</t>
  </si>
  <si>
    <t>7.1.1</t>
  </si>
  <si>
    <t>Комплекс процессных мероприятий «Создание условий для повышения энергетической эффективности в отраслях экономики» (всего), в том числе:</t>
  </si>
  <si>
    <t xml:space="preserve"> Мероприятие (результат) «Реализованы энергосберегающие проекты (мероприятия) в жилищном фонде»</t>
  </si>
  <si>
    <t xml:space="preserve"> Мероприятие (результат) «Реализованы энергосберегающие проекты (мероприятий) в муниципальных бюджетных учреждениях»</t>
  </si>
  <si>
    <t>Мероприятие (результат) «Выполнены мероприятия по повышению энергоэффективности на объектах коммунальной инфраструктуры»</t>
  </si>
  <si>
    <t>7.1.4</t>
  </si>
  <si>
    <t>Мероприятие (результат) «Проведены информационные мероприятия в области энергосбережения и повышения энергетической эффективности на территории Нижневартовского района, в том числе проведено информирование населения и предпринимательского сообщества о преимуществах и порядке использования объемов микрогенерации, функционирующих на основе возобновляемых источников энергии»</t>
  </si>
  <si>
    <t>Подпрограмма 8</t>
  </si>
  <si>
    <t>Итого по подпрограмме 8</t>
  </si>
  <si>
    <t>8.1.</t>
  </si>
  <si>
    <t>8.1.1.</t>
  </si>
  <si>
    <t>8.2.</t>
  </si>
  <si>
    <t>8.3.</t>
  </si>
  <si>
    <t>муниципальное казенное учреждение «Управление капитального строительства по застройке Нижневартовского района» (далее – МКУ «УКС»)</t>
  </si>
  <si>
    <t>МКУ УКС</t>
  </si>
  <si>
    <t>Региональный проект «Формирование комфортной городской среды» (всего), в том числе:</t>
  </si>
  <si>
    <t>Комплекс процессных мероприятий «Формирование комфортной городской среды в Нижневартовском районе» (всего), в том числе:</t>
  </si>
  <si>
    <t>Комплекс процессных мероприятий «Реализация инициативных проектов в Нижневартовском районе» (всего), в том числе:</t>
  </si>
  <si>
    <t>Увеличение объема жилищного строительства</t>
  </si>
  <si>
    <t>Общая площадь жилых помещений, приходящихся в среднем на 1 жителя</t>
  </si>
  <si>
    <t xml:space="preserve">Общая площадь земельных участков, предоставленных для жилищного строительства, индивидуального жилищного строительства, в расчете на 10 тыс. чел. </t>
  </si>
  <si>
    <t>Общее количество квадратных метров расселенного аварийного и непригодного жилищного фонда</t>
  </si>
  <si>
    <t>Количество граждан, расселенных из аварийного и непригодного жилищного фонда</t>
  </si>
  <si>
    <t>Увеличение количества семей, улучшивших жилищные условия</t>
  </si>
  <si>
    <t>Сохранение доли муниципальных услуг в электронном виде в общем количестве предоставленных услуг по выдаче разрешения на строительство на уровне 90%</t>
  </si>
  <si>
    <t>Цель «Создание условий для развития жилищного строительства и обеспечения жильем отдельных категорий граждан»</t>
  </si>
  <si>
    <t>1.7.</t>
  </si>
  <si>
    <t>Цель «Повышение надежности и качества предоставления жилищно-коммунальных услуг»</t>
  </si>
  <si>
    <t>Значение показателя на 2024 год</t>
  </si>
  <si>
    <t>Доля площади жилищного фонда, обеспеченного всеми видами благоустройства, в общей площади жилищного фонда</t>
  </si>
  <si>
    <t>Доля площади жилищного фонда, обеспеченного централизованным теплоснабжением</t>
  </si>
  <si>
    <t>Цель 3. Обеспечение безопасности населения при осуществлении деятельности по обращению с животными без владельцев</t>
  </si>
  <si>
    <t>1.</t>
  </si>
  <si>
    <t>2.</t>
  </si>
  <si>
    <t>3.</t>
  </si>
  <si>
    <t xml:space="preserve">Снижение численности животных без владельцев, обитающих на территории района, до 10% </t>
  </si>
  <si>
    <t>4.</t>
  </si>
  <si>
    <t>Цель 4. Повышение уровня благоустройства территорий района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</si>
  <si>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</t>
  </si>
  <si>
    <t>4.2.</t>
  </si>
  <si>
    <t>4.3.</t>
  </si>
  <si>
    <t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</t>
  </si>
  <si>
    <t>Количество благоустроенных общественных территорий(включенных в государственные (муниципальные) программы формирования современной городской среды)</t>
  </si>
  <si>
    <t>Целевые показатели муниципальной программы Развитие жилищного строительства и жилищно-коммунального комплекса Нижневартовского района»</t>
  </si>
  <si>
    <t>Е.Н. Корчагина</t>
  </si>
  <si>
    <t>Исполнитель: Марсакова Елена Геннадьевна, главный специалист, тел.: 8 (3466) 49-87-58</t>
  </si>
  <si>
    <t>______________________</t>
  </si>
  <si>
    <t>Руководитель  структурного подразделения администрации района (муниципального учреждения района)__________________________ Е.Н. Корчагина</t>
  </si>
  <si>
    <t xml:space="preserve">Региональный проект «Формирование комфортной городской среды» 
</t>
  </si>
  <si>
    <t>1, 2, 3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</si>
  <si>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%;</t>
  </si>
  <si>
    <t xml:space="preserve"> 2.Количество благоустроенных общественных территорий
(включенных в государственные (муниципальные) программы формирования современной городской среды), ед.;
</t>
  </si>
  <si>
    <t>3. 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%.</t>
  </si>
  <si>
    <t xml:space="preserve"> </t>
  </si>
  <si>
    <r>
      <t xml:space="preserve">по муниципальной программе </t>
    </r>
    <r>
      <rPr>
        <b/>
        <u/>
        <sz val="10"/>
        <rFont val="Times New Roman"/>
        <family val="1"/>
        <charset val="204"/>
      </rPr>
      <t>«Развитие жилищного строительства и жилищно-коммунального комплекса Нижневартовского района»</t>
    </r>
  </si>
  <si>
    <t xml:space="preserve">Исполнитель:                                         __________________________ (Пихтовникова А.В.)
</t>
  </si>
  <si>
    <t xml:space="preserve"> проект "Жилье и городская среда" 
</t>
  </si>
  <si>
    <t>Увеличение объема жилищного строительства, млн. кв. м.</t>
  </si>
  <si>
    <t>бюджет автономного округа (дорожный фонд)</t>
  </si>
  <si>
    <t xml:space="preserve"> Мероприятие (результат) «Предоставлена субсидия на возмещения недополученных доходов организациям, осуществляющим реализацию населению услуг теплоснабжения, водоснабжения, водоотведения» (всего), в том числе:</t>
  </si>
  <si>
    <t>1.1.3.</t>
  </si>
  <si>
    <t>1.1.4.</t>
  </si>
  <si>
    <t>1.1.5.</t>
  </si>
  <si>
    <t>1.1.6.</t>
  </si>
  <si>
    <t>1.1.7.</t>
  </si>
  <si>
    <t>1.1.8.</t>
  </si>
  <si>
    <t>1.1.9.</t>
  </si>
  <si>
    <t xml:space="preserve">Мероприятие (результат) «Выполнены работы по разработке проекта внесения изменений в генеральные планы пгт. Излучинск» (всего), в том числе: </t>
  </si>
  <si>
    <t xml:space="preserve">Мероприятие (результат) «Выполнены работы по разработке проекта внесения изменений в генеральные планы с.п. Зайцева Речка» (всего), в том числе: </t>
  </si>
  <si>
    <t xml:space="preserve">Мероприятие (результат) «Выполнены работы по разработке проекта внесения изменений в генеральные планы с.п. Ларьяк» (всего), в том числе: </t>
  </si>
  <si>
    <t xml:space="preserve">Мероприятие (результат) «Проведены экспертизы жилых домов в г.п. Новоаганск» (всего), в том числе: </t>
  </si>
  <si>
    <t xml:space="preserve">Мероприятие (результат) «Проведены экспертизы жилых домов в с.п. Покур» (всего), в том числе: </t>
  </si>
  <si>
    <t xml:space="preserve">Мероприятие (результат) «Проведены экспертизы жилых домов в с.п. Зайцева Речка» (всего), в том числе: </t>
  </si>
  <si>
    <t xml:space="preserve">Мероприятие (результат) «Проведены экспертизы жилых домов в с.п. Ваховск» (всего), в том числе: </t>
  </si>
  <si>
    <t>2.2.1</t>
  </si>
  <si>
    <t>Мероприятие (результат) «Выполнено строительство объекта: «Инженерные сети участка частной застройки (2 очередь) в пгт. Излучинск» (всего), в том числе: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</si>
  <si>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</si>
  <si>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</si>
  <si>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</si>
  <si>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</si>
  <si>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</si>
  <si>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</si>
  <si>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</si>
  <si>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</si>
  <si>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</si>
  <si>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Мероприятие (результат) «Выполнены работы по постановки на кадастровый учет и технической инвентаризации объекта: «Сети теплоснабжения (по ул. Таежная, ул. Лесная) в п. Аган Нижневартовского района» (строительство для подключения жилых домов к сетям ТВС по по ул. Таежная, ул. Лесная)» (всего), в том числе:</t>
  </si>
  <si>
    <t>Мероприятие (результат) «Выполнено строительство объекта: «Централизованные сети водоснабжения в д. Вата» (всего), в том числе:</t>
  </si>
  <si>
    <t>Мероприятие (результат) «Выполнены работы по постановки на кадастровый учет и технической инвентаризации объекта: «Сети тепловодоснабжения  в с. Покур Нижневартовского района» (1 этап – ул. Советская; 2 этап – ул. Совхозная)» (всего), в том числе:</t>
  </si>
  <si>
    <t>Мероприятие (результат) «Выполнено подведение центрального тепловодоснабжения к границе земельного участка жилого дома по ул.Советская, д.7 в с. Покур Нижневартовского района» (всего), в том числе:</t>
  </si>
  <si>
    <t>Мероприятие (результат) «Выполнены работы по постановки на кадастровый учет и технической инвентаризации объекта: «Сети тепловодоснабжения в c.п. Зайцева Речка Нижневартовского района» (1этап-ул. Октябрьская; 2- этап ул. Гагарина, ул. Центральная; 3 этап-ул. Центральная ул. Октябрьская)» (всего), в том числе:</t>
  </si>
  <si>
    <t>Мероприятие (результат) «Выполнено подключение строящегося дома к сетям ТВС по ул. Пролетарская д.12 в п.Зайцева Речка» (всего), в том числе:</t>
  </si>
  <si>
    <t xml:space="preserve"> Мероприятие (результат) «Выполнено проектирование объекта капитального строительства: «Резервуар нефтепродуктов в селе Покур» (всего), в том числе:</t>
  </si>
  <si>
    <t>Мероприятие (результат) «Выполнены работы по постановки на кадастровый учет и технической инвентаризации объекта: «Сети тепловодоснабжения» в поселке Аган» (всего), в том числе:</t>
  </si>
  <si>
    <t>Мероприятие (результат) «Выполнено проектирование объекта капитального строительства: «Котельная, сети газоснабжения в селе Большетархово Нижневартовского района»» (всего), в том числе:</t>
  </si>
  <si>
    <t>5.2.3</t>
  </si>
  <si>
    <t>5.2.4</t>
  </si>
  <si>
    <t>Мероприятие (результат) «Выполнен капитальный ремонт с заменой сетей тепловодоснабжения: «Сети тепловодоснабжения с. Ларьяк Нижневартовского района» (ул. Кербунова, д. 23А, от ул. Кербунова, д. 26 до котельной (сборный коллектор); ул.Кербунова от д. 26 до д. 28)» (всего), в том числе:</t>
  </si>
  <si>
    <t>Мероприятие (результат) «Выполнены мероприятия по благоустройству Монумента героям Гражданской войны в с. Покур» (всего) , в том числе:</t>
  </si>
  <si>
    <t>8.2.1</t>
  </si>
  <si>
    <t>2.3.3.</t>
  </si>
  <si>
    <t>Мероприятие (результат) «Освобождены земельные участки, планируемые для жилищного строительства и комплекса мероприятий по формированию земельных участков для индивидуального жилищного строительства» (всего), в том числе:</t>
  </si>
  <si>
    <t>Снос зданий в пгт. Новоаганск по ул. Озерная, 76; ул. Первомайская, 8; ул. Техснаб, 32; в с. Варьеган по ул. Айваседа Мэру, 21; ул. Набережная, 11; ул. Школьная, 6; ул. Школьная, 16</t>
  </si>
  <si>
    <t>2.3.3.2.</t>
  </si>
  <si>
    <t>2.3.3.1.</t>
  </si>
  <si>
    <t>2.3.3.3.</t>
  </si>
  <si>
    <t>2.3.3.4.</t>
  </si>
  <si>
    <t>Администрации городских и сельских поселений района</t>
  </si>
  <si>
    <t>3.1.4</t>
  </si>
  <si>
    <t>Мероприятие (результат) «Предоставлены субсидии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собственность»</t>
  </si>
  <si>
    <t>Мероприятие (результат) «Выполнен капитальный ремонт с заменой сетей тепловодоснабжения: «Сети водоснабжения п. Зайцева Речка Нижневартовского района» (от ул. Лесная, д. 3 до ул. Почтовая, д. 12)»</t>
  </si>
  <si>
    <t>5.2.5.</t>
  </si>
  <si>
    <t>Мероприятие (результат) «Выполнен капитальный ремонт с заменой сетей тепловодоснабжения: «Сети тепловодоснабжения с. Охтеурье Нижневартовского района» (от ул. Летная, д. 1 до ул. Центральная, д. 4; врезки к жилым домам по ул. Летная, ул. Новая; от пер. Причальный, д. 3 до ул. Центральная, д. 23; от ул. Цветочная, д. 11 до ул. Набережная, д. 16)»</t>
  </si>
  <si>
    <t>5.2.6.</t>
  </si>
  <si>
    <t>Мероприятие (результат) «Выполнен капитальный ремонт с заменой сетей тепловодоснабжения: «Сети теплоснабжения с. Покур Нижневартовского района» (ул. Центральная от д. 15 до д. 17; ул. Новая от д. 16 до д. 23)»</t>
  </si>
  <si>
    <t>5.2.7.</t>
  </si>
  <si>
    <t xml:space="preserve">Мероприятие (результат) «Выполнены работы по капитальному ремонту системы теплоснабжения в котельной п. Ларьяк Нижневартовского района» </t>
  </si>
  <si>
    <t>5.2.8.</t>
  </si>
  <si>
    <t xml:space="preserve">Мероприятие (результат) «Выполнены работы по капитальному ремонту системы теплоснабжения в котельной п. Зайцева Речка Нижневартовского района» </t>
  </si>
  <si>
    <t>5.2.9.</t>
  </si>
  <si>
    <t xml:space="preserve">Мероприятие (результат) «Выполнены работы по капитальному ремонту (с заменой) насосного оборудования в котельной с. Охтеурье Нижневартовского района» </t>
  </si>
  <si>
    <t>5.2.10.</t>
  </si>
  <si>
    <t>5.4.3.</t>
  </si>
  <si>
    <t>5.1.10</t>
  </si>
  <si>
    <t>Мероприятие (результат) «Выполнены кадастровые работы объекта: «Пожарный резервуар объемом 75 кв. по ул. Пролетарская, д. 14, корпус 1 в с.п. Зайцева Речка»» (всего), в том числе:</t>
  </si>
  <si>
    <t>5.2.11.</t>
  </si>
  <si>
    <t xml:space="preserve"> Мероприятие (результат) «Выполнен капитальный ремонт с заменой сетей тепловодоснабжения: «Сети тепловодоснабжения п. Ваховск Нижневартовского района» (ул. Юбилейная, д. 9 - 25;  от ул. Зеленая, д. 12 до ул. Интернациональная, д. 7; 1 микрорайон от д. 2 до д. 6)» (всего), в том числе:</t>
  </si>
  <si>
    <t>5.3.2.</t>
  </si>
  <si>
    <t>5.3.3.</t>
  </si>
  <si>
    <t xml:space="preserve">Мероприятие (результат) «Выполнено мероприятие по капитальному ремонту отопительно-варочных печей муниципального жилищного фонда с.п. Ларьяк по адресам: ул. Мира, д.13, Таёжная, д. 12, Дружбы, д.8 в с. Корлики; ул. Чумина, д.7 в д. Чехломей» </t>
  </si>
  <si>
    <t xml:space="preserve">Мероприятие (результат) «Выполнено мероприятие по капитальному ремонту электропроводки муниципального жилищного фонда с.п. Ларьяк по адресам: ул. Дружбы, д.22, ул. Дружбы, д.6, ул. Центральная, д. 12, кв.1, 2, 3, 5, 6, 7, 8, 9, 10, 11, 12, 13, 16, входная группа в с. Корлики» </t>
  </si>
  <si>
    <t>5.4.4.</t>
  </si>
  <si>
    <t>Мероприятие (результат) «Предоставлена субсидия на финансовое обеспечение затрат по погашению задолженности по уплате налогов, страховых взносов, пеней»</t>
  </si>
  <si>
    <t>8.3.1.</t>
  </si>
  <si>
    <t>8.3.2.</t>
  </si>
  <si>
    <t>8.3.3.</t>
  </si>
  <si>
    <t xml:space="preserve"> Мероприятие (результат) «Реализовано мероприятие по благоустройству дворовой территории по ул. Титова, д. 20, с. Ларьяк в рамках реализации инициативного проекта «Родной дворик» с. Ларьяк» </t>
  </si>
  <si>
    <t>Мероприятие (результат) «Реализовано мероприятие по устройству ограждения кладбища в с. Покур в рамках реализации инициативного проекта «Светлая память» с. Покур»</t>
  </si>
  <si>
    <t>Мероприятие (результат) «Реализовано мероприятие по устройству въездного знака в п. Зайцева Речка в рамках реализации инициативного проекта «Поселок у Полуденной горы» п. Зайцева Речка»</t>
  </si>
  <si>
    <t xml:space="preserve">Отдел развития жилищно-коммунального комплекса и энергетики администрации района
</t>
  </si>
  <si>
    <t xml:space="preserve">Муниципальное казенное учреждение «Управление капитального строительства по застройке Нижневартовского района»
</t>
  </si>
  <si>
    <t xml:space="preserve">Управление по жилищным вопросам, муниципальной собственности и земельным отношениям администрации района
</t>
  </si>
  <si>
    <t xml:space="preserve">Муниципальное казенное учреждение Нижневартовского района «Управление имущественными и земельными ресурсами»
</t>
  </si>
  <si>
    <t xml:space="preserve">Мероприятие (результат) «Выполнены инженерные изыскания для подготовки документации по планировке территорий пгт. Излучинск» (всего), в том числе: </t>
  </si>
  <si>
    <t>Муниципальное казенное учреждение Нижневартовского района «Управление имущественными и земельными ресурсами»</t>
  </si>
  <si>
    <t>1.1.10</t>
  </si>
  <si>
    <t xml:space="preserve">Мероприятие (результат) «Выполнены работы по разработке проекта внесения изменений в правила землепользования и застройки с.п. Покур» (всего), в том числе: </t>
  </si>
  <si>
    <t xml:space="preserve">1.1.11. </t>
  </si>
  <si>
    <t xml:space="preserve">Мероприятие (результат) «Выполнены работы по разработке проекта внесения изменений в правила землепользования и застройки с.п. Аган» (всего), в том числе: </t>
  </si>
  <si>
    <t xml:space="preserve">1.1.12. </t>
  </si>
  <si>
    <t xml:space="preserve"> Мероприятие (результат) «Выполнены работы по разработке проекта внесения изменений в правила землепользования и застройки с.п. Ларьяк» (всего), в том числе: </t>
  </si>
  <si>
    <t>1.1.13.</t>
  </si>
  <si>
    <t xml:space="preserve">Мероприятие (результат) «Выполнены работы по разработке проекта внесения изменений в правила землепользования и застройки с.п. Ваховск» (всего), в том числе: </t>
  </si>
  <si>
    <t>1.1.14.</t>
  </si>
  <si>
    <t xml:space="preserve"> Мероприятие (результат) «Выполнены работы по разработке проекта внесения изменений в правила землепользования и застройки с.п. Зайцева Речка» (всего), в том числе: </t>
  </si>
  <si>
    <t>1.1.15.</t>
  </si>
  <si>
    <t>1.1.16.</t>
  </si>
  <si>
    <t xml:space="preserve">Мероприятие (результат) «Выполнены работы по разработке проекта внесения изменений в правила землепользования и застройки г.п. Новоаганск» (всего), в том числе: </t>
  </si>
  <si>
    <t xml:space="preserve">Мероприятие (результат) «Выполнены работы по разработке проекта внесения изменений в правила землепользования и застройки г.п. Излучинск» (всего), в том числе: </t>
  </si>
  <si>
    <t xml:space="preserve">1.1.17. </t>
  </si>
  <si>
    <t xml:space="preserve">Мероприятие (результат) «Выполнены работы по разработке проекта внесения изменений в правила землепользования и застройки с.п. Вата» (всего), в том числе: </t>
  </si>
  <si>
    <t xml:space="preserve">1.1.18. </t>
  </si>
  <si>
    <t xml:space="preserve">Мероприятие (результат) «Выполнены работы по разработке проекта внесения изменений в местные нормативы градостроительного проектирования Нижневартовского района, поселений Нижневартовского района» (всего), в том числе: </t>
  </si>
  <si>
    <t xml:space="preserve">1.1.19. </t>
  </si>
  <si>
    <t xml:space="preserve">Мероприятие (результат) «Выполнены работы по разработке проекта внесения изменений в генеральный план сельского поселения Покур» (всего), в том числе: </t>
  </si>
  <si>
    <t xml:space="preserve">1.1.20. </t>
  </si>
  <si>
    <t xml:space="preserve">Управление архитектуры администрации района
</t>
  </si>
  <si>
    <t xml:space="preserve">администрации городских и сельских поселений района
</t>
  </si>
  <si>
    <t>теплоснабжение</t>
  </si>
  <si>
    <t>водоснабжение</t>
  </si>
  <si>
    <t>водоотведение</t>
  </si>
  <si>
    <t>Мероприятие (результат) «Выполнен капитальный ремонт с заменой сетей тепловодоснабжения: "Сети тепловодоснабжения п. Ваховск" (от ул. Таёжная до ул. Школьная, д. 20; врезки по ул. Молодежная, д. 10, ул. Зеленая д. 1А, ул. Зеленая д. 4» (всего), в том числе:»</t>
  </si>
  <si>
    <t>Мероприятие (результат) «Выполнены работы по замене насосного оборудования в количестве 5 штук в котельной с.п. Зайцева Речка  Нижневартовского района» (всего), в том числе:</t>
  </si>
  <si>
    <t>Мероприятие (результат) «Реализованы мероприятия по благоустройству набережной по ул. Пионерной в пгт. Излучинск»</t>
  </si>
  <si>
    <t>бюджет поселений</t>
  </si>
  <si>
    <t>2.3.3.5.</t>
  </si>
  <si>
    <t>Снос зданий в п. Аган по ул. Лесная, 5; ул. Рыбников, 24</t>
  </si>
  <si>
    <t>Снос зданий в с. Покур по ул. Центральная, 43; ул. Советская, 12; ул. Совхозная, 7</t>
  </si>
  <si>
    <t>Демонтаж подвального помещения здания школы, расположенного в п. Ваховск</t>
  </si>
  <si>
    <t>2.3.2.</t>
  </si>
  <si>
    <t>2.3.2.1.</t>
  </si>
  <si>
    <t>2.3.2.2.</t>
  </si>
  <si>
    <t>Мероприятие (результат) «Осуществлены выплаты гражданам, в чьей собственности находятся жилые помещения, входящие в аварийный жилищный фонд»</t>
  </si>
  <si>
    <t>Осуществлены выплаты гражданам, в чьей собственности находятся жилые помещения, входящие в аварийный жилой фонд на территории г.п. Новоаганск</t>
  </si>
  <si>
    <t>Осуществлены выплаты гражданам, в чьей собственности находятся жилые помещения, входящие в аварийный жилой фонд на территории с.п. Покур</t>
  </si>
  <si>
    <t>управление градостроительства, развития жилищно-коммунального комплекса и энергетики администрации района, администрация городского (сельского) поселения</t>
  </si>
  <si>
    <t>Управление архитектуры администрации района,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 администрации района, МКУ УКС</t>
  </si>
  <si>
    <t>Управление архитектуры администрации района</t>
  </si>
  <si>
    <t>постановление администрации района от 20.12.2023 №1386 «Об утверждении муниципальной программы «Развитие жилищного строительства и жилищно-коммунального комплекса Нижневартовского района»» на 01.10.2024</t>
  </si>
  <si>
    <t>5.2.12.</t>
  </si>
  <si>
    <t>5.2.13.</t>
  </si>
  <si>
    <t>5.2.14.</t>
  </si>
  <si>
    <t>Мероприятие (результат) «Выполнены работы по замене насосного оборудования в количестве 5 штук в котельных с.п. Ларьяк (с. Корлики) Нижневартовского района» (всего), в том числе:</t>
  </si>
  <si>
    <t>Мероприятие (результат) «Выполнены работы по замене насосного оборудования в количестве 7 штук в котельной с.п. Ваховск  Нижневартовского района» (всего), в том числе:</t>
  </si>
  <si>
    <t>Мероприятие (результат) «Выполнены работы по замене насосного оборудования в количестве 4 штук в котельной с.п. Покур  Нижневартовского района» (всего), в том числе:</t>
  </si>
  <si>
    <t>Мероприятие (результат) «Предоставлена субсидия на финансовое обеспечение затрат, связанных с предоставлением коммунальных услуг» (всего), в том числе:</t>
  </si>
  <si>
    <t>Снос зданий в п. Ваховск по ул. Зеленая, 3; ул. Интернациональная, д. 3; ул. Лесная, д. 2; ул. Юбилейная, д.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</si>
</sst>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_ ;\-#,##0\ "/>
    <numFmt numFmtId="170" formatCode="#,##0.00_ ;\-#,##0.00\ "/>
    <numFmt numFmtId="171" formatCode="#,##0.000_ ;\-#,##0.000\ "/>
    <numFmt numFmtId="172" formatCode="#,##0.0000_ ;\-#,##0.0000\ "/>
    <numFmt numFmtId="173" formatCode="#,##0.00;[Red]\-#,##0.00"/>
    <numFmt numFmtId="174" formatCode="_-* #,##0.0\ _₽_-;\-* #,##0.0\ _₽_-;_-* &quot;-&quot;??\ _₽_-;_-@_-"/>
    <numFmt numFmtId="175" formatCode="0.000000"/>
    <numFmt numFmtId="176" formatCode="#,##0.00000_ ;\-#,##0.00000\ "/>
    <numFmt numFmtId="177" formatCode="#,##0.000000_ ;\-#,##0.000000\ "/>
    <numFmt numFmtId="178" formatCode="_-* #,##0.0\ _₽_-;\-* #,##0.0\ _₽_-;_-* &quot;-&quot;?\ _₽_-;_-@_-"/>
  </numFmts>
  <fonts count="3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52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vertical="center"/>
    </xf>
    <xf numFmtId="0" fontId="19" fillId="0" borderId="0" xfId="0" applyFont="1"/>
    <xf numFmtId="0" fontId="2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5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25" fillId="0" borderId="10" xfId="0" applyFont="1" applyFill="1" applyBorder="1" applyAlignment="1">
      <alignment vertical="top" wrapText="1"/>
    </xf>
    <xf numFmtId="0" fontId="15" fillId="0" borderId="8" xfId="0" applyFont="1" applyFill="1" applyBorder="1" applyAlignment="1">
      <alignment vertical="top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right" vertical="center" wrapText="1"/>
    </xf>
    <xf numFmtId="0" fontId="20" fillId="0" borderId="0" xfId="0" applyFont="1" applyFill="1" applyAlignment="1" applyProtection="1">
      <alignment vertical="center"/>
    </xf>
    <xf numFmtId="0" fontId="20" fillId="0" borderId="0" xfId="3" applyFont="1" applyFill="1" applyBorder="1" applyAlignment="1">
      <alignment horizontal="left" vertical="center" wrapText="1"/>
    </xf>
    <xf numFmtId="0" fontId="24" fillId="0" borderId="0" xfId="3" applyFont="1" applyFill="1"/>
    <xf numFmtId="0" fontId="19" fillId="0" borderId="0" xfId="0" applyFont="1" applyFill="1" applyBorder="1" applyAlignment="1" applyProtection="1">
      <alignment horizontal="left"/>
    </xf>
    <xf numFmtId="3" fontId="19" fillId="0" borderId="0" xfId="0" applyNumberFormat="1" applyFont="1" applyAlignment="1">
      <alignment horizontal="center" vertical="center"/>
    </xf>
    <xf numFmtId="0" fontId="19" fillId="0" borderId="4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9" fontId="19" fillId="0" borderId="5" xfId="2" applyNumberFormat="1" applyFont="1" applyBorder="1" applyAlignment="1">
      <alignment horizontal="center" vertical="top" wrapText="1"/>
    </xf>
    <xf numFmtId="170" fontId="19" fillId="0" borderId="35" xfId="2" applyNumberFormat="1" applyFont="1" applyBorder="1" applyAlignment="1">
      <alignment horizontal="center" vertical="top" wrapText="1"/>
    </xf>
    <xf numFmtId="0" fontId="19" fillId="0" borderId="1" xfId="0" applyFont="1" applyBorder="1"/>
    <xf numFmtId="0" fontId="19" fillId="0" borderId="1" xfId="0" applyFont="1" applyFill="1" applyBorder="1" applyAlignment="1" applyProtection="1">
      <alignment horizontal="center" vertical="top" wrapText="1"/>
    </xf>
    <xf numFmtId="169" fontId="19" fillId="0" borderId="1" xfId="2" applyNumberFormat="1" applyFont="1" applyBorder="1" applyAlignment="1">
      <alignment horizontal="center" vertical="top" wrapText="1"/>
    </xf>
    <xf numFmtId="169" fontId="19" fillId="0" borderId="4" xfId="2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165" fontId="18" fillId="0" borderId="25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38" xfId="0" applyNumberFormat="1" applyFont="1" applyFill="1" applyBorder="1" applyAlignment="1" applyProtection="1">
      <alignment horizontal="left" vertical="top"/>
    </xf>
    <xf numFmtId="49" fontId="19" fillId="0" borderId="4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/>
    </xf>
    <xf numFmtId="165" fontId="6" fillId="0" borderId="1" xfId="0" applyNumberFormat="1" applyFont="1" applyFill="1" applyBorder="1" applyAlignment="1">
      <alignment horizontal="left" vertical="top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top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21" fillId="0" borderId="7" xfId="0" applyFont="1" applyFill="1" applyBorder="1" applyAlignment="1">
      <alignment horizontal="left" vertical="top"/>
    </xf>
    <xf numFmtId="3" fontId="19" fillId="0" borderId="1" xfId="0" applyNumberFormat="1" applyFont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vertical="center" wrapText="1"/>
    </xf>
    <xf numFmtId="3" fontId="19" fillId="0" borderId="5" xfId="0" applyNumberFormat="1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>
      <alignment horizontal="justify" vertical="center" wrapText="1"/>
    </xf>
    <xf numFmtId="167" fontId="19" fillId="0" borderId="5" xfId="2" applyNumberFormat="1" applyFont="1" applyBorder="1" applyAlignment="1">
      <alignment horizontal="center" vertical="top" wrapText="1"/>
    </xf>
    <xf numFmtId="170" fontId="19" fillId="0" borderId="5" xfId="2" applyNumberFormat="1" applyFont="1" applyBorder="1" applyAlignment="1">
      <alignment horizontal="center" vertical="top" wrapText="1"/>
    </xf>
    <xf numFmtId="171" fontId="19" fillId="0" borderId="5" xfId="2" applyNumberFormat="1" applyFont="1" applyBorder="1" applyAlignment="1">
      <alignment horizontal="center" vertical="top" wrapText="1"/>
    </xf>
    <xf numFmtId="167" fontId="19" fillId="0" borderId="1" xfId="2" applyNumberFormat="1" applyFont="1" applyBorder="1" applyAlignment="1">
      <alignment horizontal="center" vertical="top" wrapText="1"/>
    </xf>
    <xf numFmtId="170" fontId="19" fillId="0" borderId="3" xfId="2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top"/>
    </xf>
    <xf numFmtId="0" fontId="20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left" vertical="top" wrapText="1"/>
    </xf>
    <xf numFmtId="0" fontId="16" fillId="0" borderId="1" xfId="3" applyFont="1" applyFill="1" applyBorder="1" applyAlignment="1">
      <alignment horizontal="center" vertical="center"/>
    </xf>
    <xf numFmtId="0" fontId="27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/>
    <xf numFmtId="0" fontId="16" fillId="0" borderId="0" xfId="3" applyFont="1" applyFill="1" applyBorder="1"/>
    <xf numFmtId="165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justify" vertical="top" wrapText="1"/>
    </xf>
    <xf numFmtId="10" fontId="19" fillId="0" borderId="5" xfId="2" applyNumberFormat="1" applyFont="1" applyBorder="1" applyAlignment="1">
      <alignment horizontal="center" vertical="top" wrapText="1"/>
    </xf>
    <xf numFmtId="9" fontId="19" fillId="0" borderId="1" xfId="2" applyNumberFormat="1" applyFont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right" vertical="top"/>
    </xf>
    <xf numFmtId="9" fontId="19" fillId="0" borderId="5" xfId="7" applyFont="1" applyBorder="1" applyAlignment="1">
      <alignment horizontal="center" vertical="top" wrapText="1"/>
    </xf>
    <xf numFmtId="9" fontId="19" fillId="0" borderId="1" xfId="7" applyFont="1" applyBorder="1" applyAlignment="1">
      <alignment horizontal="center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0" fontId="15" fillId="0" borderId="0" xfId="0" applyFont="1" applyFill="1" applyBorder="1" applyAlignment="1">
      <alignment vertical="top" wrapText="1"/>
    </xf>
    <xf numFmtId="2" fontId="3" fillId="0" borderId="0" xfId="0" applyNumberFormat="1" applyFont="1" applyFill="1" applyAlignment="1" applyProtection="1">
      <alignment vertical="center"/>
    </xf>
    <xf numFmtId="2" fontId="23" fillId="0" borderId="0" xfId="0" applyNumberFormat="1" applyFont="1" applyFill="1" applyBorder="1" applyAlignment="1" applyProtection="1">
      <alignment horizontal="center" vertical="top"/>
    </xf>
    <xf numFmtId="2" fontId="3" fillId="0" borderId="0" xfId="0" applyNumberFormat="1" applyFont="1" applyFill="1" applyBorder="1" applyAlignment="1" applyProtection="1">
      <alignment horizontal="center" vertical="top"/>
    </xf>
    <xf numFmtId="2" fontId="18" fillId="0" borderId="4" xfId="2" applyNumberFormat="1" applyFont="1" applyFill="1" applyBorder="1" applyAlignment="1" applyProtection="1">
      <alignment horizontal="right" vertical="top" wrapText="1"/>
    </xf>
    <xf numFmtId="2" fontId="21" fillId="0" borderId="7" xfId="0" applyNumberFormat="1" applyFont="1" applyFill="1" applyBorder="1" applyAlignment="1">
      <alignment horizontal="left" vertical="top"/>
    </xf>
    <xf numFmtId="2" fontId="18" fillId="0" borderId="6" xfId="0" applyNumberFormat="1" applyFont="1" applyFill="1" applyBorder="1" applyAlignment="1" applyProtection="1">
      <alignment horizontal="left" vertical="top"/>
    </xf>
    <xf numFmtId="2" fontId="19" fillId="0" borderId="0" xfId="2" applyNumberFormat="1" applyFont="1" applyFill="1" applyBorder="1" applyAlignment="1" applyProtection="1">
      <alignment horizontal="right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Alignment="1" applyProtection="1">
      <alignment vertical="center"/>
    </xf>
    <xf numFmtId="165" fontId="3" fillId="0" borderId="0" xfId="0" applyNumberFormat="1" applyFont="1" applyFill="1" applyAlignment="1" applyProtection="1">
      <alignment horizontal="right" vertical="center"/>
    </xf>
    <xf numFmtId="165" fontId="3" fillId="0" borderId="0" xfId="0" applyNumberFormat="1" applyFont="1" applyFill="1" applyAlignment="1" applyProtection="1">
      <alignment vertical="center"/>
    </xf>
    <xf numFmtId="165" fontId="23" fillId="0" borderId="0" xfId="0" applyNumberFormat="1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center" vertical="top"/>
    </xf>
    <xf numFmtId="165" fontId="18" fillId="0" borderId="4" xfId="2" applyNumberFormat="1" applyFont="1" applyFill="1" applyBorder="1" applyAlignment="1" applyProtection="1">
      <alignment horizontal="right" vertical="top" wrapText="1"/>
    </xf>
    <xf numFmtId="165" fontId="19" fillId="0" borderId="4" xfId="2" applyNumberFormat="1" applyFont="1" applyFill="1" applyBorder="1" applyAlignment="1" applyProtection="1">
      <alignment horizontal="right" vertical="top" wrapText="1"/>
    </xf>
    <xf numFmtId="165" fontId="19" fillId="0" borderId="30" xfId="2" applyNumberFormat="1" applyFont="1" applyFill="1" applyBorder="1" applyAlignment="1" applyProtection="1">
      <alignment horizontal="right" vertical="top" wrapText="1"/>
    </xf>
    <xf numFmtId="165" fontId="19" fillId="0" borderId="10" xfId="2" applyNumberFormat="1" applyFont="1" applyFill="1" applyBorder="1" applyAlignment="1" applyProtection="1">
      <alignment horizontal="right" vertical="top" wrapText="1"/>
    </xf>
    <xf numFmtId="165" fontId="19" fillId="0" borderId="36" xfId="2" applyNumberFormat="1" applyFont="1" applyFill="1" applyBorder="1" applyAlignment="1" applyProtection="1">
      <alignment horizontal="right" vertical="top" wrapText="1"/>
    </xf>
    <xf numFmtId="165" fontId="18" fillId="0" borderId="1" xfId="7" applyNumberFormat="1" applyFont="1" applyFill="1" applyBorder="1" applyAlignment="1" applyProtection="1">
      <alignment horizontal="right" vertical="top" wrapText="1"/>
    </xf>
    <xf numFmtId="165" fontId="19" fillId="0" borderId="1" xfId="7" applyNumberFormat="1" applyFont="1" applyFill="1" applyBorder="1" applyAlignment="1" applyProtection="1">
      <alignment horizontal="right" vertical="top" wrapText="1"/>
    </xf>
    <xf numFmtId="165" fontId="21" fillId="0" borderId="7" xfId="0" applyNumberFormat="1" applyFont="1" applyFill="1" applyBorder="1" applyAlignment="1">
      <alignment horizontal="left" vertical="top"/>
    </xf>
    <xf numFmtId="165" fontId="19" fillId="0" borderId="0" xfId="2" applyNumberFormat="1" applyFont="1" applyFill="1" applyBorder="1" applyAlignment="1" applyProtection="1">
      <alignment horizontal="right" vertical="top" wrapText="1"/>
    </xf>
    <xf numFmtId="165" fontId="18" fillId="0" borderId="0" xfId="2" applyNumberFormat="1" applyFont="1" applyFill="1" applyBorder="1" applyAlignment="1" applyProtection="1">
      <alignment horizontal="right" vertical="top" wrapText="1"/>
    </xf>
    <xf numFmtId="165" fontId="20" fillId="0" borderId="0" xfId="0" applyNumberFormat="1" applyFont="1" applyFill="1" applyBorder="1" applyAlignment="1" applyProtection="1">
      <alignment horizontal="left" wrapText="1"/>
    </xf>
    <xf numFmtId="165" fontId="20" fillId="0" borderId="0" xfId="0" applyNumberFormat="1" applyFont="1" applyFill="1" applyAlignment="1" applyProtection="1">
      <alignment horizontal="right" vertical="center"/>
    </xf>
    <xf numFmtId="165" fontId="20" fillId="0" borderId="0" xfId="0" applyNumberFormat="1" applyFont="1" applyFill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left" wrapText="1"/>
    </xf>
    <xf numFmtId="2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/>
    </xf>
    <xf numFmtId="165" fontId="20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>
      <alignment horizontal="center" vertical="top"/>
    </xf>
    <xf numFmtId="165" fontId="19" fillId="0" borderId="45" xfId="2" applyNumberFormat="1" applyFont="1" applyFill="1" applyBorder="1" applyAlignment="1" applyProtection="1">
      <alignment horizontal="right" vertical="top" wrapText="1"/>
    </xf>
    <xf numFmtId="165" fontId="19" fillId="0" borderId="46" xfId="2" applyNumberFormat="1" applyFont="1" applyFill="1" applyBorder="1" applyAlignment="1" applyProtection="1">
      <alignment horizontal="right" vertical="top" wrapText="1"/>
    </xf>
    <xf numFmtId="165" fontId="19" fillId="0" borderId="47" xfId="2" applyNumberFormat="1" applyFont="1" applyFill="1" applyBorder="1" applyAlignment="1" applyProtection="1">
      <alignment horizontal="right" vertical="top" wrapText="1"/>
    </xf>
    <xf numFmtId="165" fontId="22" fillId="0" borderId="2" xfId="2" applyNumberFormat="1" applyFont="1" applyFill="1" applyBorder="1" applyAlignment="1" applyProtection="1">
      <alignment horizontal="right" vertical="top" wrapText="1"/>
    </xf>
    <xf numFmtId="165" fontId="0" fillId="0" borderId="0" xfId="0" applyNumberFormat="1" applyFill="1" applyAlignment="1">
      <alignment horizontal="left" wrapText="1"/>
    </xf>
    <xf numFmtId="0" fontId="15" fillId="0" borderId="1" xfId="0" applyFont="1" applyBorder="1" applyAlignment="1">
      <alignment horizontal="justify" vertical="top" wrapText="1"/>
    </xf>
    <xf numFmtId="172" fontId="19" fillId="0" borderId="1" xfId="2" applyNumberFormat="1" applyFont="1" applyBorder="1" applyAlignment="1">
      <alignment horizontal="center" vertical="top" wrapText="1"/>
    </xf>
    <xf numFmtId="172" fontId="19" fillId="0" borderId="5" xfId="2" applyNumberFormat="1" applyFont="1" applyBorder="1" applyAlignment="1">
      <alignment horizontal="center" vertical="top" wrapText="1"/>
    </xf>
    <xf numFmtId="9" fontId="19" fillId="0" borderId="1" xfId="7" applyFont="1" applyFill="1" applyBorder="1" applyAlignment="1" applyProtection="1">
      <alignment horizontal="right" vertical="top" wrapText="1"/>
    </xf>
    <xf numFmtId="9" fontId="18" fillId="0" borderId="1" xfId="7" applyFont="1" applyFill="1" applyBorder="1" applyAlignment="1" applyProtection="1">
      <alignment horizontal="right" vertical="top" wrapText="1"/>
    </xf>
    <xf numFmtId="173" fontId="6" fillId="0" borderId="4" xfId="0" applyNumberFormat="1" applyFont="1" applyFill="1" applyBorder="1" applyAlignment="1" applyProtection="1">
      <alignment vertical="top"/>
      <protection hidden="1"/>
    </xf>
    <xf numFmtId="174" fontId="19" fillId="0" borderId="1" xfId="2" applyNumberFormat="1" applyFont="1" applyFill="1" applyBorder="1" applyAlignment="1" applyProtection="1">
      <alignment horizontal="right" vertical="top" wrapText="1"/>
    </xf>
    <xf numFmtId="165" fontId="18" fillId="0" borderId="2" xfId="2" applyNumberFormat="1" applyFont="1" applyFill="1" applyBorder="1" applyAlignment="1" applyProtection="1">
      <alignment horizontal="right" vertical="top" wrapText="1"/>
    </xf>
    <xf numFmtId="165" fontId="22" fillId="0" borderId="44" xfId="2" applyNumberFormat="1" applyFont="1" applyFill="1" applyBorder="1" applyAlignment="1" applyProtection="1">
      <alignment horizontal="right" vertical="top" wrapText="1"/>
    </xf>
    <xf numFmtId="165" fontId="22" fillId="0" borderId="34" xfId="2" applyNumberFormat="1" applyFont="1" applyFill="1" applyBorder="1" applyAlignment="1" applyProtection="1">
      <alignment horizontal="right" vertical="top" wrapText="1"/>
    </xf>
    <xf numFmtId="0" fontId="2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horizontal="center" vertical="top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76" fontId="19" fillId="0" borderId="5" xfId="2" applyNumberFormat="1" applyFont="1" applyBorder="1" applyAlignment="1">
      <alignment horizontal="center" vertical="top" wrapText="1"/>
    </xf>
    <xf numFmtId="177" fontId="19" fillId="0" borderId="5" xfId="2" applyNumberFormat="1" applyFont="1" applyBorder="1" applyAlignment="1">
      <alignment horizontal="center" vertical="top" wrapText="1"/>
    </xf>
    <xf numFmtId="176" fontId="19" fillId="0" borderId="1" xfId="2" applyNumberFormat="1" applyFont="1" applyBorder="1" applyAlignment="1">
      <alignment horizontal="center" vertical="top" wrapText="1"/>
    </xf>
    <xf numFmtId="0" fontId="19" fillId="0" borderId="5" xfId="0" applyFont="1" applyFill="1" applyBorder="1" applyAlignment="1" applyProtection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8" xfId="0" applyNumberFormat="1" applyFont="1" applyFill="1" applyBorder="1" applyAlignment="1" applyProtection="1">
      <alignment horizontal="center" vertical="top" wrapText="1"/>
    </xf>
    <xf numFmtId="49" fontId="19" fillId="0" borderId="5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36" xfId="0" applyNumberFormat="1" applyFont="1" applyFill="1" applyBorder="1" applyAlignment="1" applyProtection="1">
      <alignment horizontal="center" vertical="top" wrapText="1"/>
    </xf>
    <xf numFmtId="165" fontId="18" fillId="0" borderId="30" xfId="0" applyNumberFormat="1" applyFont="1" applyFill="1" applyBorder="1" applyAlignment="1" applyProtection="1">
      <alignment horizontal="center" vertical="top" wrapText="1"/>
    </xf>
    <xf numFmtId="165" fontId="18" fillId="0" borderId="9" xfId="0" applyNumberFormat="1" applyFont="1" applyFill="1" applyBorder="1" applyAlignment="1" applyProtection="1">
      <alignment horizontal="center" vertical="top" wrapText="1"/>
    </xf>
    <xf numFmtId="165" fontId="18" fillId="0" borderId="15" xfId="0" applyNumberFormat="1" applyFont="1" applyFill="1" applyBorder="1" applyAlignment="1" applyProtection="1">
      <alignment horizontal="center" vertical="top" wrapText="1"/>
    </xf>
    <xf numFmtId="165" fontId="18" fillId="0" borderId="35" xfId="0" applyNumberFormat="1" applyFont="1" applyFill="1" applyBorder="1" applyAlignment="1" applyProtection="1">
      <alignment horizontal="center" vertical="top" wrapText="1"/>
    </xf>
    <xf numFmtId="165" fontId="18" fillId="0" borderId="3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9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vertical="top" wrapText="1"/>
    </xf>
    <xf numFmtId="165" fontId="19" fillId="0" borderId="1" xfId="0" applyNumberFormat="1" applyFont="1" applyFill="1" applyBorder="1" applyAlignment="1" applyProtection="1">
      <alignment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49" fontId="19" fillId="0" borderId="30" xfId="0" applyNumberFormat="1" applyFont="1" applyFill="1" applyBorder="1" applyAlignment="1" applyProtection="1">
      <alignment horizontal="center" vertical="top" wrapText="1"/>
    </xf>
    <xf numFmtId="49" fontId="19" fillId="0" borderId="15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19" fillId="0" borderId="8" xfId="0" applyFont="1" applyFill="1" applyBorder="1" applyAlignment="1" applyProtection="1">
      <alignment horizontal="center" vertical="top" wrapText="1"/>
    </xf>
    <xf numFmtId="0" fontId="19" fillId="0" borderId="5" xfId="0" applyFont="1" applyFill="1" applyBorder="1" applyAlignment="1" applyProtection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left" vertical="top" wrapText="1"/>
    </xf>
    <xf numFmtId="0" fontId="19" fillId="0" borderId="36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center" vertical="top"/>
    </xf>
    <xf numFmtId="49" fontId="19" fillId="0" borderId="32" xfId="0" applyNumberFormat="1" applyFont="1" applyFill="1" applyBorder="1" applyAlignment="1" applyProtection="1">
      <alignment horizontal="center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20" xfId="0" applyFill="1" applyBorder="1"/>
    <xf numFmtId="0" fontId="0" fillId="0" borderId="0" xfId="0" applyFill="1"/>
    <xf numFmtId="0" fontId="0" fillId="0" borderId="15" xfId="0" applyFill="1" applyBorder="1"/>
    <xf numFmtId="0" fontId="0" fillId="0" borderId="8" xfId="0" applyFill="1" applyBorder="1"/>
    <xf numFmtId="0" fontId="23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9" xfId="0" applyFill="1" applyBorder="1"/>
    <xf numFmtId="165" fontId="19" fillId="0" borderId="40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165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left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0" fontId="0" fillId="0" borderId="0" xfId="0" applyFill="1" applyAlignment="1"/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20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center" wrapText="1"/>
    </xf>
    <xf numFmtId="0" fontId="19" fillId="0" borderId="6" xfId="0" applyFont="1" applyBorder="1" applyAlignment="1" applyProtection="1">
      <alignment horizontal="center" vertical="top" wrapText="1"/>
      <protection locked="0"/>
    </xf>
    <xf numFmtId="0" fontId="19" fillId="0" borderId="3" xfId="0" applyFont="1" applyBorder="1" applyAlignment="1" applyProtection="1">
      <alignment horizontal="center" vertical="top" wrapText="1"/>
      <protection locked="0"/>
    </xf>
    <xf numFmtId="0" fontId="19" fillId="0" borderId="9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>
      <alignment vertical="top" wrapText="1"/>
    </xf>
    <xf numFmtId="0" fontId="21" fillId="0" borderId="8" xfId="0" applyFont="1" applyBorder="1" applyAlignment="1">
      <alignment vertical="top"/>
    </xf>
    <xf numFmtId="0" fontId="19" fillId="0" borderId="16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25" fillId="0" borderId="0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3" fontId="19" fillId="0" borderId="31" xfId="0" applyNumberFormat="1" applyFont="1" applyBorder="1" applyAlignment="1">
      <alignment horizontal="center" vertical="top" wrapText="1"/>
    </xf>
    <xf numFmtId="3" fontId="19" fillId="0" borderId="32" xfId="0" applyNumberFormat="1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9" fillId="0" borderId="42" xfId="0" applyFont="1" applyBorder="1" applyAlignment="1">
      <alignment horizontal="center" vertical="top" wrapText="1"/>
    </xf>
    <xf numFmtId="0" fontId="19" fillId="0" borderId="41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29" xfId="0" applyFont="1" applyBorder="1" applyAlignment="1" applyProtection="1">
      <alignment horizontal="center" vertical="top" wrapText="1"/>
      <protection locked="0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top"/>
    </xf>
    <xf numFmtId="0" fontId="27" fillId="0" borderId="10" xfId="3" applyFont="1" applyFill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0" fontId="33" fillId="0" borderId="5" xfId="0" applyFont="1" applyBorder="1" applyAlignment="1">
      <alignment vertical="center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9" fontId="16" fillId="0" borderId="10" xfId="7" applyFont="1" applyFill="1" applyBorder="1" applyAlignment="1">
      <alignment horizontal="center" vertical="center" wrapText="1"/>
    </xf>
    <xf numFmtId="9" fontId="16" fillId="0" borderId="8" xfId="7" applyFont="1" applyFill="1" applyBorder="1" applyAlignment="1">
      <alignment horizontal="center" vertical="center" wrapText="1"/>
    </xf>
    <xf numFmtId="9" fontId="16" fillId="0" borderId="5" xfId="7" applyFont="1" applyFill="1" applyBorder="1" applyAlignment="1">
      <alignment horizontal="center" vertical="center" wrapText="1"/>
    </xf>
    <xf numFmtId="1" fontId="16" fillId="0" borderId="10" xfId="3" applyNumberFormat="1" applyFont="1" applyFill="1" applyBorder="1" applyAlignment="1">
      <alignment horizontal="center" vertical="center" wrapText="1"/>
    </xf>
    <xf numFmtId="1" fontId="16" fillId="0" borderId="5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left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vertical="top" wrapText="1"/>
    </xf>
    <xf numFmtId="0" fontId="0" fillId="0" borderId="0" xfId="0" applyAlignment="1">
      <alignment horizontal="left" wrapText="1"/>
    </xf>
    <xf numFmtId="3" fontId="20" fillId="0" borderId="0" xfId="6" applyNumberFormat="1" applyFont="1" applyAlignment="1">
      <alignment horizontal="left" vertical="center" wrapText="1"/>
    </xf>
    <xf numFmtId="0" fontId="27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10" xfId="3" applyFont="1" applyFill="1" applyBorder="1" applyAlignment="1">
      <alignment horizontal="left" vertical="top" wrapText="1"/>
    </xf>
    <xf numFmtId="0" fontId="16" fillId="0" borderId="5" xfId="3" applyFont="1" applyFill="1" applyBorder="1" applyAlignment="1">
      <alignment horizontal="left" vertical="top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0" borderId="10" xfId="3" applyFont="1" applyFill="1" applyBorder="1" applyAlignment="1">
      <alignment horizontal="center" vertical="top" wrapText="1"/>
    </xf>
    <xf numFmtId="0" fontId="6" fillId="0" borderId="5" xfId="3" applyFont="1" applyFill="1" applyBorder="1" applyAlignment="1">
      <alignment horizontal="center" vertical="top" wrapText="1"/>
    </xf>
    <xf numFmtId="0" fontId="3" fillId="0" borderId="5" xfId="3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left" vertical="top" wrapText="1"/>
    </xf>
    <xf numFmtId="49" fontId="16" fillId="0" borderId="30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/>
    </xf>
    <xf numFmtId="1" fontId="16" fillId="0" borderId="1" xfId="3" applyNumberFormat="1" applyFont="1" applyFill="1" applyBorder="1" applyAlignment="1">
      <alignment horizontal="center" vertical="center" wrapText="1"/>
    </xf>
    <xf numFmtId="9" fontId="16" fillId="0" borderId="1" xfId="7" applyFont="1" applyFill="1" applyBorder="1" applyAlignment="1">
      <alignment horizontal="center" vertical="center" wrapText="1"/>
    </xf>
    <xf numFmtId="178" fontId="18" fillId="0" borderId="1" xfId="2" applyNumberFormat="1" applyFont="1" applyFill="1" applyBorder="1" applyAlignment="1" applyProtection="1">
      <alignment horizontal="right" vertical="top" wrapText="1"/>
    </xf>
    <xf numFmtId="178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 wrapText="1"/>
    </xf>
    <xf numFmtId="170" fontId="19" fillId="0" borderId="3" xfId="2" applyNumberFormat="1" applyFont="1" applyFill="1" applyBorder="1" applyAlignment="1">
      <alignment horizontal="center" vertical="top" wrapText="1"/>
    </xf>
    <xf numFmtId="170" fontId="19" fillId="0" borderId="35" xfId="2" applyNumberFormat="1" applyFont="1" applyFill="1" applyBorder="1" applyAlignment="1">
      <alignment horizontal="center" vertical="top" wrapText="1"/>
    </xf>
    <xf numFmtId="169" fontId="19" fillId="0" borderId="1" xfId="2" applyNumberFormat="1" applyFont="1" applyFill="1" applyBorder="1" applyAlignment="1">
      <alignment horizontal="center" vertical="top" wrapText="1"/>
    </xf>
    <xf numFmtId="169" fontId="19" fillId="0" borderId="4" xfId="2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169" fontId="3" fillId="0" borderId="1" xfId="2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3" fontId="19" fillId="0" borderId="27" xfId="0" applyNumberFormat="1" applyFont="1" applyBorder="1" applyAlignment="1" applyProtection="1">
      <alignment horizontal="center" vertical="top" wrapText="1"/>
      <protection locked="0"/>
    </xf>
    <xf numFmtId="0" fontId="19" fillId="0" borderId="36" xfId="0" applyFont="1" applyBorder="1" applyAlignment="1" applyProtection="1">
      <alignment horizontal="center" vertical="top" wrapText="1"/>
      <protection locked="0"/>
    </xf>
    <xf numFmtId="0" fontId="19" fillId="0" borderId="30" xfId="0" applyFont="1" applyBorder="1" applyAlignment="1" applyProtection="1">
      <alignment horizontal="center" vertical="top" wrapText="1"/>
      <protection locked="0"/>
    </xf>
    <xf numFmtId="170" fontId="3" fillId="0" borderId="1" xfId="2" applyNumberFormat="1" applyFont="1" applyBorder="1" applyAlignment="1">
      <alignment horizontal="center" vertical="top" wrapText="1"/>
    </xf>
    <xf numFmtId="0" fontId="19" fillId="0" borderId="15" xfId="0" applyFont="1" applyBorder="1" applyAlignment="1" applyProtection="1">
      <alignment horizontal="center" vertical="top" wrapText="1"/>
      <protection locked="0"/>
    </xf>
    <xf numFmtId="170" fontId="19" fillId="0" borderId="1" xfId="2" applyNumberFormat="1" applyFont="1" applyBorder="1" applyAlignment="1">
      <alignment horizontal="center" vertical="top" wrapText="1"/>
    </xf>
  </cellXfs>
  <cellStyles count="8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Процентный" xfId="7" builtinId="5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86" t="s">
        <v>39</v>
      </c>
      <c r="B1" s="287"/>
      <c r="C1" s="288" t="s">
        <v>40</v>
      </c>
      <c r="D1" s="280" t="s">
        <v>44</v>
      </c>
      <c r="E1" s="281"/>
      <c r="F1" s="282"/>
      <c r="G1" s="280" t="s">
        <v>17</v>
      </c>
      <c r="H1" s="281"/>
      <c r="I1" s="282"/>
      <c r="J1" s="280" t="s">
        <v>18</v>
      </c>
      <c r="K1" s="281"/>
      <c r="L1" s="282"/>
      <c r="M1" s="280" t="s">
        <v>22</v>
      </c>
      <c r="N1" s="281"/>
      <c r="O1" s="282"/>
      <c r="P1" s="283" t="s">
        <v>23</v>
      </c>
      <c r="Q1" s="284"/>
      <c r="R1" s="280" t="s">
        <v>24</v>
      </c>
      <c r="S1" s="281"/>
      <c r="T1" s="282"/>
      <c r="U1" s="280" t="s">
        <v>25</v>
      </c>
      <c r="V1" s="281"/>
      <c r="W1" s="282"/>
      <c r="X1" s="283" t="s">
        <v>26</v>
      </c>
      <c r="Y1" s="285"/>
      <c r="Z1" s="284"/>
      <c r="AA1" s="283" t="s">
        <v>27</v>
      </c>
      <c r="AB1" s="284"/>
      <c r="AC1" s="280" t="s">
        <v>28</v>
      </c>
      <c r="AD1" s="281"/>
      <c r="AE1" s="282"/>
      <c r="AF1" s="280" t="s">
        <v>29</v>
      </c>
      <c r="AG1" s="281"/>
      <c r="AH1" s="282"/>
      <c r="AI1" s="280" t="s">
        <v>30</v>
      </c>
      <c r="AJ1" s="281"/>
      <c r="AK1" s="282"/>
      <c r="AL1" s="283" t="s">
        <v>31</v>
      </c>
      <c r="AM1" s="284"/>
      <c r="AN1" s="280" t="s">
        <v>32</v>
      </c>
      <c r="AO1" s="281"/>
      <c r="AP1" s="282"/>
      <c r="AQ1" s="280" t="s">
        <v>33</v>
      </c>
      <c r="AR1" s="281"/>
      <c r="AS1" s="282"/>
      <c r="AT1" s="280" t="s">
        <v>34</v>
      </c>
      <c r="AU1" s="281"/>
      <c r="AV1" s="282"/>
    </row>
    <row r="2" spans="1:48" ht="39" customHeight="1">
      <c r="A2" s="287"/>
      <c r="B2" s="287"/>
      <c r="C2" s="28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88" t="s">
        <v>82</v>
      </c>
      <c r="B3" s="28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88"/>
      <c r="B4" s="28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88"/>
      <c r="B5" s="28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88"/>
      <c r="B6" s="28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88"/>
      <c r="B7" s="28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88"/>
      <c r="B8" s="28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88"/>
      <c r="B9" s="28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89" t="s">
        <v>57</v>
      </c>
      <c r="B1" s="289"/>
      <c r="C1" s="289"/>
      <c r="D1" s="289"/>
      <c r="E1" s="289"/>
    </row>
    <row r="2" spans="1:5">
      <c r="A2" s="12"/>
      <c r="B2" s="12"/>
      <c r="C2" s="12"/>
      <c r="D2" s="12"/>
      <c r="E2" s="12"/>
    </row>
    <row r="3" spans="1:5">
      <c r="A3" s="290" t="s">
        <v>129</v>
      </c>
      <c r="B3" s="290"/>
      <c r="C3" s="290"/>
      <c r="D3" s="290"/>
      <c r="E3" s="290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91" t="s">
        <v>78</v>
      </c>
      <c r="B26" s="291"/>
      <c r="C26" s="291"/>
      <c r="D26" s="291"/>
      <c r="E26" s="291"/>
    </row>
    <row r="27" spans="1:5">
      <c r="A27" s="28"/>
      <c r="B27" s="28"/>
      <c r="C27" s="28"/>
      <c r="D27" s="28"/>
      <c r="E27" s="28"/>
    </row>
    <row r="28" spans="1:5">
      <c r="A28" s="291" t="s">
        <v>79</v>
      </c>
      <c r="B28" s="291"/>
      <c r="C28" s="291"/>
      <c r="D28" s="291"/>
      <c r="E28" s="291"/>
    </row>
    <row r="29" spans="1:5">
      <c r="A29" s="291"/>
      <c r="B29" s="291"/>
      <c r="C29" s="291"/>
      <c r="D29" s="291"/>
      <c r="E29" s="29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14" t="s">
        <v>45</v>
      </c>
      <c r="C3" s="31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02" t="s">
        <v>1</v>
      </c>
      <c r="B5" s="297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302"/>
      <c r="B6" s="297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02"/>
      <c r="B7" s="297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02" t="s">
        <v>3</v>
      </c>
      <c r="B8" s="297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15" t="s">
        <v>204</v>
      </c>
      <c r="N8" s="316"/>
      <c r="O8" s="317"/>
      <c r="P8" s="56"/>
      <c r="Q8" s="56"/>
    </row>
    <row r="9" spans="1:256" ht="33.950000000000003" customHeight="1">
      <c r="A9" s="302"/>
      <c r="B9" s="297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02" t="s">
        <v>4</v>
      </c>
      <c r="B10" s="297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02"/>
      <c r="B11" s="297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02" t="s">
        <v>5</v>
      </c>
      <c r="B12" s="297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02"/>
      <c r="B13" s="297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02" t="s">
        <v>9</v>
      </c>
      <c r="B14" s="297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02"/>
      <c r="B15" s="297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98"/>
      <c r="AJ16" s="298"/>
      <c r="AK16" s="298"/>
      <c r="AZ16" s="298"/>
      <c r="BA16" s="298"/>
      <c r="BB16" s="298"/>
      <c r="BQ16" s="298"/>
      <c r="BR16" s="298"/>
      <c r="BS16" s="298"/>
      <c r="CH16" s="298"/>
      <c r="CI16" s="298"/>
      <c r="CJ16" s="298"/>
      <c r="CY16" s="298"/>
      <c r="CZ16" s="298"/>
      <c r="DA16" s="298"/>
      <c r="DP16" s="298"/>
      <c r="DQ16" s="298"/>
      <c r="DR16" s="298"/>
      <c r="EG16" s="298"/>
      <c r="EH16" s="298"/>
      <c r="EI16" s="298"/>
      <c r="EX16" s="298"/>
      <c r="EY16" s="298"/>
      <c r="EZ16" s="298"/>
      <c r="FO16" s="298"/>
      <c r="FP16" s="298"/>
      <c r="FQ16" s="298"/>
      <c r="GF16" s="298"/>
      <c r="GG16" s="298"/>
      <c r="GH16" s="298"/>
      <c r="GW16" s="298"/>
      <c r="GX16" s="298"/>
      <c r="GY16" s="298"/>
      <c r="HN16" s="298"/>
      <c r="HO16" s="298"/>
      <c r="HP16" s="298"/>
      <c r="IE16" s="298"/>
      <c r="IF16" s="298"/>
      <c r="IG16" s="298"/>
      <c r="IV16" s="298"/>
    </row>
    <row r="17" spans="1:17" ht="320.25" customHeight="1">
      <c r="A17" s="302" t="s">
        <v>6</v>
      </c>
      <c r="B17" s="297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302"/>
      <c r="B18" s="297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02" t="s">
        <v>7</v>
      </c>
      <c r="B19" s="297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302"/>
      <c r="B20" s="297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02" t="s">
        <v>8</v>
      </c>
      <c r="B21" s="297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02"/>
      <c r="B22" s="297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07" t="s">
        <v>14</v>
      </c>
      <c r="B23" s="303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308"/>
      <c r="B24" s="303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06" t="s">
        <v>15</v>
      </c>
      <c r="B25" s="303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306"/>
      <c r="B26" s="303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02" t="s">
        <v>93</v>
      </c>
      <c r="B31" s="297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02"/>
      <c r="B32" s="297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02" t="s">
        <v>95</v>
      </c>
      <c r="B34" s="297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02"/>
      <c r="B35" s="297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311" t="s">
        <v>97</v>
      </c>
      <c r="B36" s="304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312"/>
      <c r="B37" s="305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02" t="s">
        <v>99</v>
      </c>
      <c r="B39" s="297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99" t="s">
        <v>246</v>
      </c>
      <c r="I39" s="300"/>
      <c r="J39" s="300"/>
      <c r="K39" s="300"/>
      <c r="L39" s="300"/>
      <c r="M39" s="300"/>
      <c r="N39" s="300"/>
      <c r="O39" s="301"/>
      <c r="P39" s="55" t="s">
        <v>188</v>
      </c>
      <c r="Q39" s="56"/>
    </row>
    <row r="40" spans="1:17" ht="39.950000000000003" customHeight="1">
      <c r="A40" s="302" t="s">
        <v>10</v>
      </c>
      <c r="B40" s="297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02" t="s">
        <v>100</v>
      </c>
      <c r="B41" s="297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302"/>
      <c r="B42" s="297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02" t="s">
        <v>102</v>
      </c>
      <c r="B43" s="297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94" t="s">
        <v>191</v>
      </c>
      <c r="H43" s="295"/>
      <c r="I43" s="295"/>
      <c r="J43" s="295"/>
      <c r="K43" s="295"/>
      <c r="L43" s="295"/>
      <c r="M43" s="295"/>
      <c r="N43" s="295"/>
      <c r="O43" s="296"/>
      <c r="P43" s="56"/>
      <c r="Q43" s="56"/>
    </row>
    <row r="44" spans="1:17" ht="39.950000000000003" customHeight="1">
      <c r="A44" s="302"/>
      <c r="B44" s="297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02" t="s">
        <v>104</v>
      </c>
      <c r="B45" s="297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302" t="s">
        <v>12</v>
      </c>
      <c r="B46" s="297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309" t="s">
        <v>107</v>
      </c>
      <c r="B47" s="304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310"/>
      <c r="B48" s="305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09" t="s">
        <v>108</v>
      </c>
      <c r="B49" s="304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310"/>
      <c r="B50" s="305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02" t="s">
        <v>110</v>
      </c>
      <c r="B51" s="297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302"/>
      <c r="B52" s="297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02" t="s">
        <v>113</v>
      </c>
      <c r="B53" s="297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02"/>
      <c r="B54" s="297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02" t="s">
        <v>114</v>
      </c>
      <c r="B55" s="297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02"/>
      <c r="B56" s="297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02" t="s">
        <v>116</v>
      </c>
      <c r="B57" s="297" t="s">
        <v>117</v>
      </c>
      <c r="C57" s="53" t="s">
        <v>20</v>
      </c>
      <c r="D57" s="93" t="s">
        <v>234</v>
      </c>
      <c r="E57" s="92"/>
      <c r="F57" s="92" t="s">
        <v>235</v>
      </c>
      <c r="G57" s="318" t="s">
        <v>232</v>
      </c>
      <c r="H57" s="318"/>
      <c r="I57" s="92" t="s">
        <v>236</v>
      </c>
      <c r="J57" s="92" t="s">
        <v>237</v>
      </c>
      <c r="K57" s="315" t="s">
        <v>238</v>
      </c>
      <c r="L57" s="316"/>
      <c r="M57" s="316"/>
      <c r="N57" s="316"/>
      <c r="O57" s="317"/>
      <c r="P57" s="88" t="s">
        <v>198</v>
      </c>
      <c r="Q57" s="56"/>
    </row>
    <row r="58" spans="1:17" ht="39.950000000000003" customHeight="1">
      <c r="A58" s="302"/>
      <c r="B58" s="297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07" t="s">
        <v>119</v>
      </c>
      <c r="B59" s="307" t="s">
        <v>118</v>
      </c>
      <c r="C59" s="30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13"/>
      <c r="B60" s="313"/>
      <c r="C60" s="31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13"/>
      <c r="B61" s="313"/>
      <c r="C61" s="308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308"/>
      <c r="B62" s="308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302" t="s">
        <v>120</v>
      </c>
      <c r="B63" s="297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302"/>
      <c r="B64" s="297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06" t="s">
        <v>122</v>
      </c>
      <c r="B65" s="303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306"/>
      <c r="B66" s="303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302" t="s">
        <v>124</v>
      </c>
      <c r="B67" s="297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302"/>
      <c r="B68" s="297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09" t="s">
        <v>126</v>
      </c>
      <c r="B69" s="304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310"/>
      <c r="B70" s="305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92" t="s">
        <v>254</v>
      </c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93" t="s">
        <v>215</v>
      </c>
      <c r="C79" s="293"/>
      <c r="D79" s="293"/>
      <c r="E79" s="29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2"/>
  <sheetViews>
    <sheetView tabSelected="1" topLeftCell="A8" zoomScaleNormal="100" zoomScaleSheetLayoutView="100" workbookViewId="0">
      <pane xSplit="7" ySplit="4" topLeftCell="H12" activePane="bottomRight" state="frozen"/>
      <selection activeCell="A8" sqref="A8"/>
      <selection pane="topRight" activeCell="H8" sqref="H8"/>
      <selection pane="bottomLeft" activeCell="A12" sqref="A12"/>
      <selection pane="bottomRight" activeCell="C483" sqref="C483"/>
    </sheetView>
  </sheetViews>
  <sheetFormatPr defaultColWidth="9.140625" defaultRowHeight="12.75"/>
  <cols>
    <col min="1" max="1" width="8" style="100" customWidth="1"/>
    <col min="2" max="2" width="35.42578125" style="100" customWidth="1"/>
    <col min="3" max="3" width="16.28515625" style="100" customWidth="1"/>
    <col min="4" max="4" width="20.7109375" style="104" customWidth="1"/>
    <col min="5" max="5" width="21.5703125" style="221" customWidth="1"/>
    <col min="6" max="6" width="15" style="221" customWidth="1"/>
    <col min="7" max="7" width="9.7109375" style="221" customWidth="1"/>
    <col min="8" max="8" width="12.28515625" style="222" customWidth="1"/>
    <col min="9" max="9" width="12.5703125" style="222" customWidth="1"/>
    <col min="10" max="10" width="7.5703125" style="222" customWidth="1"/>
    <col min="11" max="11" width="12.85546875" style="222" customWidth="1"/>
    <col min="12" max="12" width="15.85546875" style="222" customWidth="1"/>
    <col min="13" max="13" width="10" style="222" customWidth="1"/>
    <col min="14" max="14" width="11.5703125" style="222" customWidth="1"/>
    <col min="15" max="15" width="11.140625" style="222" customWidth="1"/>
    <col min="16" max="16" width="10.140625" style="222" customWidth="1"/>
    <col min="17" max="17" width="17.5703125" style="222" customWidth="1"/>
    <col min="18" max="18" width="11.28515625" style="222" customWidth="1"/>
    <col min="19" max="19" width="10.85546875" style="222" customWidth="1"/>
    <col min="20" max="20" width="11.42578125" style="222" customWidth="1"/>
    <col min="21" max="21" width="12" style="222" customWidth="1"/>
    <col min="22" max="22" width="7.28515625" style="222" customWidth="1"/>
    <col min="23" max="23" width="13.5703125" style="222" customWidth="1"/>
    <col min="24" max="24" width="12.28515625" style="222" customWidth="1"/>
    <col min="25" max="25" width="8.85546875" style="222" customWidth="1"/>
    <col min="26" max="26" width="11.5703125" style="222" customWidth="1"/>
    <col min="27" max="27" width="8.85546875" style="222" customWidth="1"/>
    <col min="28" max="28" width="6.85546875" style="222" customWidth="1"/>
    <col min="29" max="29" width="13.140625" style="222" customWidth="1"/>
    <col min="30" max="30" width="11" style="222" customWidth="1"/>
    <col min="31" max="31" width="7.5703125" style="222" customWidth="1"/>
    <col min="32" max="32" width="11.140625" style="222" customWidth="1"/>
    <col min="33" max="33" width="9" style="222" customWidth="1"/>
    <col min="34" max="34" width="8.7109375" style="222" customWidth="1"/>
    <col min="35" max="35" width="16.42578125" style="222" customWidth="1"/>
    <col min="36" max="36" width="9.85546875" style="222" customWidth="1"/>
    <col min="37" max="37" width="6.85546875" style="211" customWidth="1"/>
    <col min="38" max="38" width="14.5703125" style="222" customWidth="1"/>
    <col min="39" max="39" width="9.5703125" style="222" customWidth="1"/>
    <col min="40" max="40" width="7.140625" style="222" customWidth="1"/>
    <col min="41" max="41" width="14.28515625" style="222" customWidth="1"/>
    <col min="42" max="42" width="8.7109375" style="211" customWidth="1"/>
    <col min="43" max="43" width="14.28515625" style="211" customWidth="1"/>
    <col min="44" max="44" width="26.140625" style="95" customWidth="1"/>
    <col min="45" max="16384" width="9.140625" style="95"/>
  </cols>
  <sheetData>
    <row r="1" spans="1:44" ht="144" customHeight="1">
      <c r="AN1" s="241"/>
      <c r="AO1" s="241"/>
      <c r="AP1" s="358" t="s">
        <v>317</v>
      </c>
      <c r="AQ1" s="359"/>
      <c r="AR1" s="359"/>
    </row>
    <row r="2" spans="1:44" ht="18.75">
      <c r="AR2" s="117" t="s">
        <v>271</v>
      </c>
    </row>
    <row r="3" spans="1:44" s="105" customFormat="1" ht="24" customHeight="1">
      <c r="A3" s="377" t="s">
        <v>305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  <c r="AP3" s="377"/>
      <c r="AQ3" s="377"/>
      <c r="AR3" s="377"/>
    </row>
    <row r="4" spans="1:44" s="96" customFormat="1" ht="17.25" customHeight="1">
      <c r="A4" s="378" t="s">
        <v>561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</row>
    <row r="5" spans="1:44" s="97" customFormat="1" ht="24" customHeight="1">
      <c r="A5" s="379" t="s">
        <v>262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79"/>
      <c r="AR5" s="379"/>
    </row>
    <row r="6" spans="1:44" s="97" customFormat="1" ht="24" customHeight="1">
      <c r="A6" s="382" t="s">
        <v>304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223"/>
      <c r="AK6" s="212"/>
      <c r="AL6" s="223"/>
      <c r="AM6" s="223"/>
      <c r="AN6" s="223"/>
      <c r="AO6" s="223"/>
      <c r="AP6" s="212"/>
      <c r="AQ6" s="212"/>
      <c r="AR6" s="269"/>
    </row>
    <row r="7" spans="1:44" ht="13.5" thickBot="1">
      <c r="A7" s="380"/>
      <c r="B7" s="380"/>
      <c r="C7" s="380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224"/>
      <c r="AK7" s="213"/>
      <c r="AL7" s="242"/>
      <c r="AM7" s="242"/>
      <c r="AN7" s="242"/>
      <c r="AO7" s="242"/>
      <c r="AP7" s="238"/>
      <c r="AQ7" s="238"/>
      <c r="AR7" s="98" t="s">
        <v>257</v>
      </c>
    </row>
    <row r="8" spans="1:44" ht="15" customHeight="1">
      <c r="A8" s="392" t="s">
        <v>0</v>
      </c>
      <c r="B8" s="385" t="s">
        <v>314</v>
      </c>
      <c r="C8" s="385" t="s">
        <v>259</v>
      </c>
      <c r="D8" s="337" t="s">
        <v>40</v>
      </c>
      <c r="E8" s="337" t="s">
        <v>256</v>
      </c>
      <c r="F8" s="337"/>
      <c r="G8" s="337"/>
      <c r="H8" s="325" t="s">
        <v>255</v>
      </c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400" t="s">
        <v>298</v>
      </c>
    </row>
    <row r="9" spans="1:44" ht="28.5" customHeight="1">
      <c r="A9" s="393"/>
      <c r="B9" s="386"/>
      <c r="C9" s="386"/>
      <c r="D9" s="337"/>
      <c r="E9" s="337" t="s">
        <v>319</v>
      </c>
      <c r="F9" s="337" t="s">
        <v>277</v>
      </c>
      <c r="G9" s="337" t="s">
        <v>19</v>
      </c>
      <c r="H9" s="325" t="s">
        <v>17</v>
      </c>
      <c r="I9" s="325"/>
      <c r="J9" s="325"/>
      <c r="K9" s="325" t="s">
        <v>18</v>
      </c>
      <c r="L9" s="325"/>
      <c r="M9" s="325"/>
      <c r="N9" s="325" t="s">
        <v>22</v>
      </c>
      <c r="O9" s="325"/>
      <c r="P9" s="325"/>
      <c r="Q9" s="325" t="s">
        <v>24</v>
      </c>
      <c r="R9" s="325"/>
      <c r="S9" s="325"/>
      <c r="T9" s="325" t="s">
        <v>25</v>
      </c>
      <c r="U9" s="325"/>
      <c r="V9" s="325"/>
      <c r="W9" s="325" t="s">
        <v>26</v>
      </c>
      <c r="X9" s="325"/>
      <c r="Y9" s="325"/>
      <c r="Z9" s="325" t="s">
        <v>28</v>
      </c>
      <c r="AA9" s="325"/>
      <c r="AB9" s="390"/>
      <c r="AC9" s="325" t="s">
        <v>29</v>
      </c>
      <c r="AD9" s="325"/>
      <c r="AE9" s="390"/>
      <c r="AF9" s="325" t="s">
        <v>30</v>
      </c>
      <c r="AG9" s="325"/>
      <c r="AH9" s="390"/>
      <c r="AI9" s="325" t="s">
        <v>32</v>
      </c>
      <c r="AJ9" s="325"/>
      <c r="AK9" s="391"/>
      <c r="AL9" s="325" t="s">
        <v>33</v>
      </c>
      <c r="AM9" s="325"/>
      <c r="AN9" s="390"/>
      <c r="AO9" s="389" t="s">
        <v>34</v>
      </c>
      <c r="AP9" s="389"/>
      <c r="AQ9" s="389"/>
      <c r="AR9" s="401"/>
    </row>
    <row r="10" spans="1:44" ht="40.9" customHeight="1">
      <c r="A10" s="394"/>
      <c r="B10" s="387"/>
      <c r="C10" s="387"/>
      <c r="D10" s="337"/>
      <c r="E10" s="337"/>
      <c r="F10" s="337"/>
      <c r="G10" s="337"/>
      <c r="H10" s="266" t="s">
        <v>20</v>
      </c>
      <c r="I10" s="266" t="s">
        <v>21</v>
      </c>
      <c r="J10" s="266" t="s">
        <v>19</v>
      </c>
      <c r="K10" s="266" t="s">
        <v>20</v>
      </c>
      <c r="L10" s="266" t="s">
        <v>21</v>
      </c>
      <c r="M10" s="266" t="s">
        <v>19</v>
      </c>
      <c r="N10" s="266" t="s">
        <v>20</v>
      </c>
      <c r="O10" s="266" t="s">
        <v>21</v>
      </c>
      <c r="P10" s="266" t="s">
        <v>19</v>
      </c>
      <c r="Q10" s="266" t="s">
        <v>20</v>
      </c>
      <c r="R10" s="266" t="s">
        <v>21</v>
      </c>
      <c r="S10" s="266" t="s">
        <v>19</v>
      </c>
      <c r="T10" s="266" t="s">
        <v>20</v>
      </c>
      <c r="U10" s="266" t="s">
        <v>21</v>
      </c>
      <c r="V10" s="266" t="s">
        <v>19</v>
      </c>
      <c r="W10" s="266" t="s">
        <v>20</v>
      </c>
      <c r="X10" s="266" t="s">
        <v>21</v>
      </c>
      <c r="Y10" s="266" t="s">
        <v>19</v>
      </c>
      <c r="Z10" s="266" t="s">
        <v>20</v>
      </c>
      <c r="AA10" s="266" t="s">
        <v>21</v>
      </c>
      <c r="AB10" s="266" t="s">
        <v>19</v>
      </c>
      <c r="AC10" s="266" t="s">
        <v>20</v>
      </c>
      <c r="AD10" s="266" t="s">
        <v>21</v>
      </c>
      <c r="AE10" s="266" t="s">
        <v>19</v>
      </c>
      <c r="AF10" s="266" t="s">
        <v>20</v>
      </c>
      <c r="AG10" s="266" t="s">
        <v>21</v>
      </c>
      <c r="AH10" s="266" t="s">
        <v>19</v>
      </c>
      <c r="AI10" s="266" t="s">
        <v>20</v>
      </c>
      <c r="AJ10" s="266" t="s">
        <v>21</v>
      </c>
      <c r="AK10" s="270" t="s">
        <v>19</v>
      </c>
      <c r="AL10" s="266" t="s">
        <v>20</v>
      </c>
      <c r="AM10" s="266" t="s">
        <v>21</v>
      </c>
      <c r="AN10" s="266" t="s">
        <v>19</v>
      </c>
      <c r="AO10" s="266" t="s">
        <v>20</v>
      </c>
      <c r="AP10" s="270" t="s">
        <v>21</v>
      </c>
      <c r="AQ10" s="270" t="s">
        <v>19</v>
      </c>
      <c r="AR10" s="402"/>
    </row>
    <row r="11" spans="1:44" s="99" customFormat="1" ht="16.5" thickBot="1">
      <c r="A11" s="112">
        <v>1</v>
      </c>
      <c r="B11" s="113">
        <v>2</v>
      </c>
      <c r="C11" s="113">
        <v>3</v>
      </c>
      <c r="D11" s="174">
        <v>4</v>
      </c>
      <c r="E11" s="174">
        <v>5</v>
      </c>
      <c r="F11" s="174">
        <v>6</v>
      </c>
      <c r="G11" s="174">
        <v>7</v>
      </c>
      <c r="H11" s="174">
        <v>8</v>
      </c>
      <c r="I11" s="174">
        <v>9</v>
      </c>
      <c r="J11" s="174">
        <v>10</v>
      </c>
      <c r="K11" s="174">
        <v>11</v>
      </c>
      <c r="L11" s="174">
        <v>12</v>
      </c>
      <c r="M11" s="174">
        <v>13</v>
      </c>
      <c r="N11" s="174">
        <v>14</v>
      </c>
      <c r="O11" s="174">
        <v>15</v>
      </c>
      <c r="P11" s="174">
        <v>16</v>
      </c>
      <c r="Q11" s="174">
        <v>17</v>
      </c>
      <c r="R11" s="174">
        <v>18</v>
      </c>
      <c r="S11" s="174">
        <v>19</v>
      </c>
      <c r="T11" s="174">
        <v>20</v>
      </c>
      <c r="U11" s="174">
        <v>21</v>
      </c>
      <c r="V11" s="174">
        <v>22</v>
      </c>
      <c r="W11" s="174">
        <v>23</v>
      </c>
      <c r="X11" s="174">
        <v>24</v>
      </c>
      <c r="Y11" s="174">
        <v>25</v>
      </c>
      <c r="Z11" s="174">
        <v>26</v>
      </c>
      <c r="AA11" s="174">
        <v>24</v>
      </c>
      <c r="AB11" s="174">
        <v>28</v>
      </c>
      <c r="AC11" s="174">
        <v>29</v>
      </c>
      <c r="AD11" s="174">
        <v>30</v>
      </c>
      <c r="AE11" s="174">
        <v>31</v>
      </c>
      <c r="AF11" s="174">
        <v>32</v>
      </c>
      <c r="AG11" s="174">
        <v>33</v>
      </c>
      <c r="AH11" s="174">
        <v>34</v>
      </c>
      <c r="AI11" s="174">
        <v>35</v>
      </c>
      <c r="AJ11" s="174">
        <v>36</v>
      </c>
      <c r="AK11" s="174">
        <v>37</v>
      </c>
      <c r="AL11" s="174">
        <v>38</v>
      </c>
      <c r="AM11" s="174">
        <v>39</v>
      </c>
      <c r="AN11" s="174">
        <v>40</v>
      </c>
      <c r="AO11" s="174">
        <v>41</v>
      </c>
      <c r="AP11" s="174">
        <v>42</v>
      </c>
      <c r="AQ11" s="174">
        <v>43</v>
      </c>
      <c r="AR11" s="116">
        <v>44</v>
      </c>
    </row>
    <row r="12" spans="1:44" ht="19.7" customHeight="1">
      <c r="A12" s="395" t="s">
        <v>276</v>
      </c>
      <c r="B12" s="396"/>
      <c r="C12" s="397"/>
      <c r="D12" s="177" t="s">
        <v>258</v>
      </c>
      <c r="E12" s="499">
        <f>SUM(E13:E15)</f>
        <v>748513.3009700001</v>
      </c>
      <c r="F12" s="499">
        <f>SUM(F13:F15)</f>
        <v>440054.63739000005</v>
      </c>
      <c r="G12" s="208">
        <f>F12/E12*100</f>
        <v>58.790490004617446</v>
      </c>
      <c r="H12" s="208">
        <f>SUM(H13:H15)</f>
        <v>38929.160000000003</v>
      </c>
      <c r="I12" s="208">
        <f t="shared" ref="I12:AQ12" si="0">SUM(I13:I15)</f>
        <v>38929.160000000003</v>
      </c>
      <c r="J12" s="254">
        <f>I12/H12</f>
        <v>1</v>
      </c>
      <c r="K12" s="208">
        <f t="shared" si="0"/>
        <v>100749.33787000002</v>
      </c>
      <c r="L12" s="208">
        <f t="shared" si="0"/>
        <v>100749.33787000002</v>
      </c>
      <c r="M12" s="253">
        <f>L12/K12</f>
        <v>1</v>
      </c>
      <c r="N12" s="208">
        <f t="shared" si="0"/>
        <v>22231.37428</v>
      </c>
      <c r="O12" s="208">
        <f t="shared" si="0"/>
        <v>22231.37428</v>
      </c>
      <c r="P12" s="253">
        <f>O12/N12</f>
        <v>1</v>
      </c>
      <c r="Q12" s="208">
        <f t="shared" si="0"/>
        <v>29889.43419</v>
      </c>
      <c r="R12" s="208">
        <f t="shared" si="0"/>
        <v>29889.43419</v>
      </c>
      <c r="S12" s="253">
        <f>R12/Q12</f>
        <v>1</v>
      </c>
      <c r="T12" s="208">
        <f t="shared" si="0"/>
        <v>49859.515080000005</v>
      </c>
      <c r="U12" s="208">
        <f t="shared" si="0"/>
        <v>49859.515080000005</v>
      </c>
      <c r="V12" s="253">
        <f>U12/T12</f>
        <v>1</v>
      </c>
      <c r="W12" s="208">
        <f t="shared" si="0"/>
        <v>18717.734089999998</v>
      </c>
      <c r="X12" s="208">
        <f t="shared" si="0"/>
        <v>18717.734089999998</v>
      </c>
      <c r="Y12" s="253">
        <f>X12/W12</f>
        <v>1</v>
      </c>
      <c r="Z12" s="208">
        <f t="shared" si="0"/>
        <v>37169.454490000004</v>
      </c>
      <c r="AA12" s="208">
        <f t="shared" si="0"/>
        <v>37169.454490000004</v>
      </c>
      <c r="AB12" s="253">
        <f>AA12/Z12</f>
        <v>1</v>
      </c>
      <c r="AC12" s="208">
        <f t="shared" si="0"/>
        <v>48554.760519999996</v>
      </c>
      <c r="AD12" s="208">
        <f t="shared" si="0"/>
        <v>48554.760519999996</v>
      </c>
      <c r="AE12" s="208">
        <f>AD12/AC12*100</f>
        <v>100</v>
      </c>
      <c r="AF12" s="208">
        <f t="shared" si="0"/>
        <v>90503.431660000002</v>
      </c>
      <c r="AG12" s="208">
        <f t="shared" si="0"/>
        <v>89512.766659999994</v>
      </c>
      <c r="AH12" s="208">
        <f>AG12/AF12</f>
        <v>0.98905384048063827</v>
      </c>
      <c r="AI12" s="208">
        <f t="shared" si="0"/>
        <v>177829.62547</v>
      </c>
      <c r="AJ12" s="208">
        <f t="shared" si="0"/>
        <v>4441.1002099999996</v>
      </c>
      <c r="AK12" s="206">
        <f t="shared" si="0"/>
        <v>1</v>
      </c>
      <c r="AL12" s="208">
        <f t="shared" si="0"/>
        <v>70953.667950000003</v>
      </c>
      <c r="AM12" s="208">
        <f t="shared" si="0"/>
        <v>0</v>
      </c>
      <c r="AN12" s="208">
        <f t="shared" si="0"/>
        <v>0</v>
      </c>
      <c r="AO12" s="208">
        <f t="shared" si="0"/>
        <v>63125.805370000009</v>
      </c>
      <c r="AP12" s="206">
        <f t="shared" si="0"/>
        <v>0</v>
      </c>
      <c r="AQ12" s="206">
        <f t="shared" si="0"/>
        <v>0</v>
      </c>
      <c r="AR12" s="352"/>
    </row>
    <row r="13" spans="1:44" ht="30.75" customHeight="1">
      <c r="A13" s="398"/>
      <c r="B13" s="399"/>
      <c r="C13" s="399"/>
      <c r="D13" s="260" t="s">
        <v>37</v>
      </c>
      <c r="E13" s="500">
        <f>H13+K13+N13+Q13+T13+W13+Z13+AC13+AF13+AI13+AL13+AO13</f>
        <v>4908.3133800000005</v>
      </c>
      <c r="F13" s="500">
        <f t="shared" ref="F13:F15" si="1">I13+L13+O13+R13+U13+X13+AA13+AD13+AG13+AJ13+AM13+AP13</f>
        <v>2087.3133600000001</v>
      </c>
      <c r="G13" s="208">
        <f t="shared" ref="G13:G15" si="2">F13/E13*100</f>
        <v>42.526081739304104</v>
      </c>
      <c r="H13" s="209">
        <f>H114+H175+H200+H209+H365+H382+H407+H448</f>
        <v>0</v>
      </c>
      <c r="I13" s="209">
        <f t="shared" ref="I13:AK13" si="3">I114+I175+I200+I209+I365+I382+I407+I448</f>
        <v>0</v>
      </c>
      <c r="J13" s="254">
        <v>0</v>
      </c>
      <c r="K13" s="209">
        <f t="shared" si="3"/>
        <v>119.01425999999999</v>
      </c>
      <c r="L13" s="209">
        <f t="shared" si="3"/>
        <v>119.01425999999999</v>
      </c>
      <c r="M13" s="253">
        <f t="shared" ref="M13:M15" si="4">L13/K13</f>
        <v>1</v>
      </c>
      <c r="N13" s="209">
        <f t="shared" si="3"/>
        <v>0</v>
      </c>
      <c r="O13" s="209">
        <f t="shared" si="3"/>
        <v>0</v>
      </c>
      <c r="P13" s="253">
        <v>0</v>
      </c>
      <c r="Q13" s="209">
        <f t="shared" si="3"/>
        <v>0</v>
      </c>
      <c r="R13" s="209">
        <f t="shared" si="3"/>
        <v>0</v>
      </c>
      <c r="S13" s="209">
        <f t="shared" si="3"/>
        <v>0</v>
      </c>
      <c r="T13" s="209">
        <f t="shared" si="3"/>
        <v>0</v>
      </c>
      <c r="U13" s="209">
        <f t="shared" si="3"/>
        <v>0</v>
      </c>
      <c r="V13" s="253">
        <v>0</v>
      </c>
      <c r="W13" s="209">
        <f t="shared" si="3"/>
        <v>0</v>
      </c>
      <c r="X13" s="209">
        <f t="shared" si="3"/>
        <v>0</v>
      </c>
      <c r="Y13" s="253">
        <v>0</v>
      </c>
      <c r="Z13" s="209">
        <f t="shared" si="3"/>
        <v>332.4991</v>
      </c>
      <c r="AA13" s="209">
        <f t="shared" si="3"/>
        <v>332.4991</v>
      </c>
      <c r="AB13" s="253">
        <f t="shared" ref="AB13:AB15" si="5">AA13/Z13</f>
        <v>1</v>
      </c>
      <c r="AC13" s="209">
        <f t="shared" si="3"/>
        <v>0</v>
      </c>
      <c r="AD13" s="209">
        <f t="shared" si="3"/>
        <v>0</v>
      </c>
      <c r="AE13" s="208">
        <v>0</v>
      </c>
      <c r="AF13" s="209">
        <f t="shared" si="3"/>
        <v>1635.8</v>
      </c>
      <c r="AG13" s="209">
        <f t="shared" si="3"/>
        <v>1635.8</v>
      </c>
      <c r="AH13" s="209">
        <f t="shared" si="3"/>
        <v>0</v>
      </c>
      <c r="AI13" s="209">
        <f t="shared" si="3"/>
        <v>2821</v>
      </c>
      <c r="AJ13" s="209">
        <f t="shared" si="3"/>
        <v>0</v>
      </c>
      <c r="AK13" s="209">
        <f t="shared" si="3"/>
        <v>0</v>
      </c>
      <c r="AL13" s="209">
        <f t="shared" ref="AL13:AQ13" si="6">AL114+AL175+AL200+AL209+AL365+AL382+AL407+AL448</f>
        <v>0</v>
      </c>
      <c r="AM13" s="209">
        <f t="shared" si="6"/>
        <v>0</v>
      </c>
      <c r="AN13" s="209">
        <f t="shared" si="6"/>
        <v>0</v>
      </c>
      <c r="AO13" s="209">
        <f t="shared" si="6"/>
        <v>2.0000000000000002E-5</v>
      </c>
      <c r="AP13" s="207">
        <f t="shared" si="6"/>
        <v>0</v>
      </c>
      <c r="AQ13" s="207">
        <f t="shared" si="6"/>
        <v>0</v>
      </c>
      <c r="AR13" s="334"/>
    </row>
    <row r="14" spans="1:44" ht="33.6" customHeight="1">
      <c r="A14" s="398"/>
      <c r="B14" s="399"/>
      <c r="C14" s="399"/>
      <c r="D14" s="260" t="s">
        <v>2</v>
      </c>
      <c r="E14" s="500">
        <f>H14+K14+N14+Q14+T14+W14+Z14+AC14+AF14+AI14+AL14+AO14</f>
        <v>251822.82211000001</v>
      </c>
      <c r="F14" s="500">
        <f>I14+L14+O14+R14+U14+X14+AA14+AD14+AG14+AJ14+AM14+AP14</f>
        <v>98455.403939999989</v>
      </c>
      <c r="G14" s="208">
        <f t="shared" si="2"/>
        <v>39.097093390921174</v>
      </c>
      <c r="H14" s="209">
        <f t="shared" ref="H14:AK14" si="7">H115+H176+H201+H210+H366+H383+H408+H449</f>
        <v>0</v>
      </c>
      <c r="I14" s="209">
        <f t="shared" si="7"/>
        <v>0</v>
      </c>
      <c r="J14" s="254">
        <v>0</v>
      </c>
      <c r="K14" s="209">
        <f t="shared" si="7"/>
        <v>7485.4779699999999</v>
      </c>
      <c r="L14" s="209">
        <f t="shared" si="7"/>
        <v>7485.4779699999999</v>
      </c>
      <c r="M14" s="253">
        <f t="shared" si="4"/>
        <v>1</v>
      </c>
      <c r="N14" s="209">
        <f t="shared" si="7"/>
        <v>12475.4928</v>
      </c>
      <c r="O14" s="209">
        <f t="shared" si="7"/>
        <v>12475.4928</v>
      </c>
      <c r="P14" s="253">
        <f t="shared" ref="P14:P15" si="8">O14/N14</f>
        <v>1</v>
      </c>
      <c r="Q14" s="209">
        <f t="shared" si="7"/>
        <v>7004.4654099999998</v>
      </c>
      <c r="R14" s="209">
        <f t="shared" si="7"/>
        <v>7004.4654099999998</v>
      </c>
      <c r="S14" s="253">
        <f>R14/Q14</f>
        <v>1</v>
      </c>
      <c r="T14" s="209">
        <f t="shared" si="7"/>
        <v>6066.6315799999993</v>
      </c>
      <c r="U14" s="209">
        <f t="shared" si="7"/>
        <v>6066.6315799999993</v>
      </c>
      <c r="V14" s="253">
        <f t="shared" ref="V14:V15" si="9">U14/T14</f>
        <v>1</v>
      </c>
      <c r="W14" s="209">
        <f t="shared" si="7"/>
        <v>14344.436400000001</v>
      </c>
      <c r="X14" s="209">
        <f t="shared" si="7"/>
        <v>14344.436400000001</v>
      </c>
      <c r="Y14" s="253">
        <f t="shared" ref="Y14:Y15" si="10">X14/W14</f>
        <v>1</v>
      </c>
      <c r="Z14" s="209">
        <f t="shared" si="7"/>
        <v>7251.2411199999997</v>
      </c>
      <c r="AA14" s="209">
        <f t="shared" si="7"/>
        <v>7251.2411199999997</v>
      </c>
      <c r="AB14" s="253">
        <f t="shared" si="5"/>
        <v>1</v>
      </c>
      <c r="AC14" s="209">
        <f t="shared" si="7"/>
        <v>22542.153659999996</v>
      </c>
      <c r="AD14" s="209">
        <f t="shared" si="7"/>
        <v>22542.153659999996</v>
      </c>
      <c r="AE14" s="208">
        <f t="shared" ref="AE14:AE15" si="11">AD14/AC14*100</f>
        <v>100</v>
      </c>
      <c r="AF14" s="209">
        <f t="shared" si="7"/>
        <v>22167.19685</v>
      </c>
      <c r="AG14" s="209">
        <f t="shared" si="7"/>
        <v>21285.504999999997</v>
      </c>
      <c r="AH14" s="209">
        <f t="shared" si="7"/>
        <v>1</v>
      </c>
      <c r="AI14" s="209">
        <f t="shared" si="7"/>
        <v>67454.427230000001</v>
      </c>
      <c r="AJ14" s="209">
        <f t="shared" si="7"/>
        <v>0</v>
      </c>
      <c r="AK14" s="209">
        <f t="shared" si="7"/>
        <v>0</v>
      </c>
      <c r="AL14" s="209">
        <f t="shared" ref="AL14:AQ14" si="12">AL115+AL176+AL201+AL210+AL366+AL383+AL408+AL449</f>
        <v>49711.197890000003</v>
      </c>
      <c r="AM14" s="209">
        <f t="shared" si="12"/>
        <v>0</v>
      </c>
      <c r="AN14" s="209">
        <f t="shared" si="12"/>
        <v>0</v>
      </c>
      <c r="AO14" s="209">
        <f>AO115+AO176+AO201+AO210+AO366+AO383+AO408+AO449</f>
        <v>35320.101200000005</v>
      </c>
      <c r="AP14" s="207">
        <f t="shared" si="12"/>
        <v>0</v>
      </c>
      <c r="AQ14" s="207">
        <f t="shared" si="12"/>
        <v>0</v>
      </c>
      <c r="AR14" s="334"/>
    </row>
    <row r="15" spans="1:44" ht="15.75">
      <c r="A15" s="398"/>
      <c r="B15" s="399"/>
      <c r="C15" s="399"/>
      <c r="D15" s="261" t="s">
        <v>43</v>
      </c>
      <c r="E15" s="500">
        <f t="shared" ref="E15" si="13">H15+K15+N15+Q15+T15+W15+Z15+AC15+AF15+AI15+AL15+AO15</f>
        <v>491782.16548000008</v>
      </c>
      <c r="F15" s="500">
        <f t="shared" si="1"/>
        <v>339511.92009000009</v>
      </c>
      <c r="G15" s="208">
        <f t="shared" si="2"/>
        <v>69.037054192199548</v>
      </c>
      <c r="H15" s="209">
        <f t="shared" ref="H15:AK15" si="14">H116+H177+H202+H211+H367+H384+H409+H450</f>
        <v>38929.160000000003</v>
      </c>
      <c r="I15" s="209">
        <f t="shared" si="14"/>
        <v>38929.160000000003</v>
      </c>
      <c r="J15" s="254">
        <f t="shared" ref="J15" si="15">I15/H15</f>
        <v>1</v>
      </c>
      <c r="K15" s="209">
        <f t="shared" si="14"/>
        <v>93144.845640000014</v>
      </c>
      <c r="L15" s="209">
        <f t="shared" si="14"/>
        <v>93144.845640000014</v>
      </c>
      <c r="M15" s="253">
        <f t="shared" si="4"/>
        <v>1</v>
      </c>
      <c r="N15" s="209">
        <f t="shared" si="14"/>
        <v>9755.88148</v>
      </c>
      <c r="O15" s="209">
        <f t="shared" si="14"/>
        <v>9755.88148</v>
      </c>
      <c r="P15" s="253">
        <f t="shared" si="8"/>
        <v>1</v>
      </c>
      <c r="Q15" s="209">
        <f t="shared" si="14"/>
        <v>22884.968779999999</v>
      </c>
      <c r="R15" s="209">
        <f t="shared" si="14"/>
        <v>22884.968779999999</v>
      </c>
      <c r="S15" s="253">
        <f>R15/Q15</f>
        <v>1</v>
      </c>
      <c r="T15" s="209">
        <f t="shared" si="14"/>
        <v>43792.883500000004</v>
      </c>
      <c r="U15" s="209">
        <f t="shared" si="14"/>
        <v>43792.883500000004</v>
      </c>
      <c r="V15" s="253">
        <f t="shared" si="9"/>
        <v>1</v>
      </c>
      <c r="W15" s="209">
        <f t="shared" si="14"/>
        <v>4373.2976899999994</v>
      </c>
      <c r="X15" s="209">
        <f t="shared" si="14"/>
        <v>4373.2976899999994</v>
      </c>
      <c r="Y15" s="253">
        <f t="shared" si="10"/>
        <v>1</v>
      </c>
      <c r="Z15" s="209">
        <f t="shared" si="14"/>
        <v>29585.71427</v>
      </c>
      <c r="AA15" s="209">
        <f t="shared" si="14"/>
        <v>29585.71427</v>
      </c>
      <c r="AB15" s="253">
        <f t="shared" si="5"/>
        <v>1</v>
      </c>
      <c r="AC15" s="209">
        <f t="shared" si="14"/>
        <v>26012.606860000004</v>
      </c>
      <c r="AD15" s="209">
        <f t="shared" si="14"/>
        <v>26012.606860000004</v>
      </c>
      <c r="AE15" s="208">
        <f t="shared" si="11"/>
        <v>100</v>
      </c>
      <c r="AF15" s="209">
        <f t="shared" si="14"/>
        <v>66700.434810000006</v>
      </c>
      <c r="AG15" s="209">
        <f t="shared" si="14"/>
        <v>66591.461660000001</v>
      </c>
      <c r="AH15" s="209">
        <f t="shared" si="14"/>
        <v>1</v>
      </c>
      <c r="AI15" s="209">
        <f t="shared" si="14"/>
        <v>107554.19824</v>
      </c>
      <c r="AJ15" s="209">
        <f t="shared" si="14"/>
        <v>4441.1002099999996</v>
      </c>
      <c r="AK15" s="209">
        <f t="shared" si="14"/>
        <v>1</v>
      </c>
      <c r="AL15" s="209">
        <f t="shared" ref="AL15:AQ15" si="16">AL116+AL177+AL202+AL211+AL367+AL384+AL409+AL451</f>
        <v>21242.47006</v>
      </c>
      <c r="AM15" s="209">
        <f t="shared" si="16"/>
        <v>0</v>
      </c>
      <c r="AN15" s="209">
        <f t="shared" si="16"/>
        <v>0</v>
      </c>
      <c r="AO15" s="209">
        <f t="shared" si="16"/>
        <v>27805.704150000005</v>
      </c>
      <c r="AP15" s="207">
        <f t="shared" si="16"/>
        <v>0</v>
      </c>
      <c r="AQ15" s="207">
        <f t="shared" si="16"/>
        <v>0</v>
      </c>
      <c r="AR15" s="334"/>
    </row>
    <row r="16" spans="1:44" ht="30.75" customHeight="1">
      <c r="A16" s="370" t="s">
        <v>311</v>
      </c>
      <c r="B16" s="371"/>
      <c r="C16" s="372"/>
      <c r="D16" s="114" t="s">
        <v>41</v>
      </c>
      <c r="E16" s="208">
        <f>SUM(E17:E19)</f>
        <v>30886.858230000002</v>
      </c>
      <c r="F16" s="208">
        <f>SUM(F17:F19)</f>
        <v>13330.485570000001</v>
      </c>
      <c r="G16" s="208">
        <f>F16/E16*100</f>
        <v>43.159085559088275</v>
      </c>
      <c r="H16" s="208">
        <f>SUM(H17:H19)</f>
        <v>0</v>
      </c>
      <c r="I16" s="208">
        <f t="shared" ref="I16:AQ16" si="17">SUM(I17:I19)</f>
        <v>0</v>
      </c>
      <c r="J16" s="208">
        <f t="shared" si="17"/>
        <v>0</v>
      </c>
      <c r="K16" s="208">
        <f t="shared" si="17"/>
        <v>0</v>
      </c>
      <c r="L16" s="208">
        <f t="shared" si="17"/>
        <v>0</v>
      </c>
      <c r="M16" s="208">
        <f t="shared" si="17"/>
        <v>0</v>
      </c>
      <c r="N16" s="208">
        <f t="shared" si="17"/>
        <v>0</v>
      </c>
      <c r="O16" s="208">
        <f t="shared" si="17"/>
        <v>0</v>
      </c>
      <c r="P16" s="208">
        <f t="shared" si="17"/>
        <v>0</v>
      </c>
      <c r="Q16" s="208">
        <f t="shared" si="17"/>
        <v>27</v>
      </c>
      <c r="R16" s="208">
        <f t="shared" si="17"/>
        <v>27</v>
      </c>
      <c r="S16" s="253">
        <f>R16/Q16</f>
        <v>1</v>
      </c>
      <c r="T16" s="208">
        <f t="shared" si="17"/>
        <v>0</v>
      </c>
      <c r="U16" s="208">
        <f t="shared" si="17"/>
        <v>0</v>
      </c>
      <c r="V16" s="208">
        <f t="shared" si="17"/>
        <v>0</v>
      </c>
      <c r="W16" s="208">
        <f t="shared" si="17"/>
        <v>0</v>
      </c>
      <c r="X16" s="208">
        <f t="shared" si="17"/>
        <v>0</v>
      </c>
      <c r="Y16" s="208">
        <f t="shared" si="17"/>
        <v>0</v>
      </c>
      <c r="Z16" s="208">
        <f t="shared" si="17"/>
        <v>2737.7258499999998</v>
      </c>
      <c r="AA16" s="208">
        <f t="shared" si="17"/>
        <v>2737.7258499999998</v>
      </c>
      <c r="AB16" s="253">
        <f>AA16/Z16</f>
        <v>1</v>
      </c>
      <c r="AC16" s="208">
        <f t="shared" si="17"/>
        <v>786.89279999999997</v>
      </c>
      <c r="AD16" s="208">
        <f t="shared" si="17"/>
        <v>786.89279999999997</v>
      </c>
      <c r="AE16" s="208">
        <f t="shared" si="17"/>
        <v>0</v>
      </c>
      <c r="AF16" s="208">
        <f t="shared" si="17"/>
        <v>5337.7667099999999</v>
      </c>
      <c r="AG16" s="208">
        <f t="shared" si="17"/>
        <v>5337.7667099999999</v>
      </c>
      <c r="AH16" s="208">
        <f t="shared" si="17"/>
        <v>0</v>
      </c>
      <c r="AI16" s="208">
        <f t="shared" si="17"/>
        <v>7985.6501699999999</v>
      </c>
      <c r="AJ16" s="208">
        <f t="shared" si="17"/>
        <v>4441.1002099999996</v>
      </c>
      <c r="AK16" s="206">
        <f t="shared" si="17"/>
        <v>1</v>
      </c>
      <c r="AL16" s="208">
        <f t="shared" si="17"/>
        <v>9443.43</v>
      </c>
      <c r="AM16" s="208">
        <f t="shared" si="17"/>
        <v>0</v>
      </c>
      <c r="AN16" s="208">
        <f t="shared" si="17"/>
        <v>0</v>
      </c>
      <c r="AO16" s="208">
        <f t="shared" si="17"/>
        <v>4568.3927000000003</v>
      </c>
      <c r="AP16" s="206">
        <f t="shared" si="17"/>
        <v>0</v>
      </c>
      <c r="AQ16" s="206">
        <f t="shared" si="17"/>
        <v>0</v>
      </c>
      <c r="AR16" s="267"/>
    </row>
    <row r="17" spans="1:44" ht="30.75" customHeight="1">
      <c r="A17" s="373"/>
      <c r="B17" s="374"/>
      <c r="C17" s="375"/>
      <c r="D17" s="130" t="s">
        <v>37</v>
      </c>
      <c r="E17" s="209">
        <f t="shared" ref="E17:E19" si="18">H17+K17+N17+Q17+T17+W17+Z17+AC17+AF17+AI17+AL17+AO17</f>
        <v>1635.8</v>
      </c>
      <c r="F17" s="209">
        <f t="shared" ref="F17:F19" si="19">I17+L17+O17+R17+U17+X17+AA17+AD17+AG17+AJ17+AM17+AP17</f>
        <v>1635.8</v>
      </c>
      <c r="G17" s="208">
        <f t="shared" ref="G17:G19" si="20">F17/E17*100</f>
        <v>100</v>
      </c>
      <c r="H17" s="209">
        <f t="shared" ref="H17:AQ17" si="21">H119+H123+H214+H412</f>
        <v>0</v>
      </c>
      <c r="I17" s="209">
        <f t="shared" si="21"/>
        <v>0</v>
      </c>
      <c r="J17" s="209">
        <f t="shared" si="21"/>
        <v>0</v>
      </c>
      <c r="K17" s="209">
        <f t="shared" si="21"/>
        <v>0</v>
      </c>
      <c r="L17" s="209">
        <f t="shared" si="21"/>
        <v>0</v>
      </c>
      <c r="M17" s="209">
        <f t="shared" si="21"/>
        <v>0</v>
      </c>
      <c r="N17" s="209">
        <f t="shared" si="21"/>
        <v>0</v>
      </c>
      <c r="O17" s="209">
        <f t="shared" si="21"/>
        <v>0</v>
      </c>
      <c r="P17" s="209">
        <f t="shared" si="21"/>
        <v>0</v>
      </c>
      <c r="Q17" s="209">
        <f t="shared" si="21"/>
        <v>0</v>
      </c>
      <c r="R17" s="209">
        <f t="shared" si="21"/>
        <v>0</v>
      </c>
      <c r="S17" s="209">
        <f t="shared" si="21"/>
        <v>0</v>
      </c>
      <c r="T17" s="209">
        <f t="shared" si="21"/>
        <v>0</v>
      </c>
      <c r="U17" s="209">
        <f t="shared" si="21"/>
        <v>0</v>
      </c>
      <c r="V17" s="209">
        <f t="shared" si="21"/>
        <v>0</v>
      </c>
      <c r="W17" s="209">
        <f t="shared" si="21"/>
        <v>0</v>
      </c>
      <c r="X17" s="209">
        <f t="shared" si="21"/>
        <v>0</v>
      </c>
      <c r="Y17" s="209">
        <f t="shared" si="21"/>
        <v>0</v>
      </c>
      <c r="Z17" s="209">
        <f t="shared" si="21"/>
        <v>0</v>
      </c>
      <c r="AA17" s="209">
        <f t="shared" si="21"/>
        <v>0</v>
      </c>
      <c r="AB17" s="209">
        <f t="shared" si="21"/>
        <v>0</v>
      </c>
      <c r="AC17" s="209">
        <f t="shared" si="21"/>
        <v>0</v>
      </c>
      <c r="AD17" s="209">
        <f t="shared" si="21"/>
        <v>0</v>
      </c>
      <c r="AE17" s="209">
        <f t="shared" si="21"/>
        <v>0</v>
      </c>
      <c r="AF17" s="209">
        <f t="shared" si="21"/>
        <v>1635.8</v>
      </c>
      <c r="AG17" s="209">
        <f t="shared" si="21"/>
        <v>1635.8</v>
      </c>
      <c r="AH17" s="209">
        <f t="shared" si="21"/>
        <v>0</v>
      </c>
      <c r="AI17" s="209">
        <f t="shared" si="21"/>
        <v>0</v>
      </c>
      <c r="AJ17" s="209">
        <f t="shared" si="21"/>
        <v>0</v>
      </c>
      <c r="AK17" s="207">
        <f t="shared" si="21"/>
        <v>0</v>
      </c>
      <c r="AL17" s="209">
        <f t="shared" si="21"/>
        <v>0</v>
      </c>
      <c r="AM17" s="209">
        <f t="shared" si="21"/>
        <v>0</v>
      </c>
      <c r="AN17" s="209">
        <f t="shared" si="21"/>
        <v>0</v>
      </c>
      <c r="AO17" s="209">
        <f t="shared" si="21"/>
        <v>0</v>
      </c>
      <c r="AP17" s="207">
        <f t="shared" si="21"/>
        <v>0</v>
      </c>
      <c r="AQ17" s="207">
        <f t="shared" si="21"/>
        <v>0</v>
      </c>
      <c r="AR17" s="267"/>
    </row>
    <row r="18" spans="1:44" ht="30.75" customHeight="1">
      <c r="A18" s="373"/>
      <c r="B18" s="374"/>
      <c r="C18" s="375"/>
      <c r="D18" s="260" t="s">
        <v>2</v>
      </c>
      <c r="E18" s="209">
        <f t="shared" si="18"/>
        <v>2566.4133700000002</v>
      </c>
      <c r="F18" s="209">
        <f t="shared" si="19"/>
        <v>2566.4133700000002</v>
      </c>
      <c r="G18" s="208">
        <f t="shared" si="20"/>
        <v>100</v>
      </c>
      <c r="H18" s="209">
        <f t="shared" ref="H18:AQ18" si="22">H120+H124+H215+H413</f>
        <v>0</v>
      </c>
      <c r="I18" s="209">
        <f t="shared" si="22"/>
        <v>0</v>
      </c>
      <c r="J18" s="209">
        <f t="shared" si="22"/>
        <v>0</v>
      </c>
      <c r="K18" s="209">
        <f t="shared" si="22"/>
        <v>0</v>
      </c>
      <c r="L18" s="209">
        <f t="shared" si="22"/>
        <v>0</v>
      </c>
      <c r="M18" s="209">
        <f t="shared" si="22"/>
        <v>0</v>
      </c>
      <c r="N18" s="209">
        <f t="shared" si="22"/>
        <v>0</v>
      </c>
      <c r="O18" s="209">
        <f t="shared" si="22"/>
        <v>0</v>
      </c>
      <c r="P18" s="209">
        <f t="shared" si="22"/>
        <v>0</v>
      </c>
      <c r="Q18" s="209">
        <f t="shared" si="22"/>
        <v>0</v>
      </c>
      <c r="R18" s="209">
        <f t="shared" si="22"/>
        <v>0</v>
      </c>
      <c r="S18" s="209">
        <f t="shared" si="22"/>
        <v>0</v>
      </c>
      <c r="T18" s="209">
        <f t="shared" si="22"/>
        <v>0</v>
      </c>
      <c r="U18" s="209">
        <f t="shared" si="22"/>
        <v>0</v>
      </c>
      <c r="V18" s="209">
        <f t="shared" si="22"/>
        <v>0</v>
      </c>
      <c r="W18" s="209">
        <f t="shared" si="22"/>
        <v>0</v>
      </c>
      <c r="X18" s="209">
        <f t="shared" si="22"/>
        <v>0</v>
      </c>
      <c r="Y18" s="209">
        <f t="shared" si="22"/>
        <v>0</v>
      </c>
      <c r="Z18" s="209">
        <f t="shared" si="22"/>
        <v>0</v>
      </c>
      <c r="AA18" s="209">
        <f t="shared" si="22"/>
        <v>0</v>
      </c>
      <c r="AB18" s="209">
        <f t="shared" si="22"/>
        <v>0</v>
      </c>
      <c r="AC18" s="209">
        <f t="shared" si="22"/>
        <v>0</v>
      </c>
      <c r="AD18" s="209">
        <f t="shared" si="22"/>
        <v>0</v>
      </c>
      <c r="AE18" s="209">
        <f t="shared" si="22"/>
        <v>0</v>
      </c>
      <c r="AF18" s="209">
        <f t="shared" si="22"/>
        <v>2566.4133700000002</v>
      </c>
      <c r="AG18" s="209">
        <f t="shared" si="22"/>
        <v>2566.4133700000002</v>
      </c>
      <c r="AH18" s="209">
        <f t="shared" si="22"/>
        <v>0</v>
      </c>
      <c r="AI18" s="209">
        <f t="shared" si="22"/>
        <v>0</v>
      </c>
      <c r="AJ18" s="209">
        <f t="shared" si="22"/>
        <v>0</v>
      </c>
      <c r="AK18" s="207">
        <f t="shared" si="22"/>
        <v>0</v>
      </c>
      <c r="AL18" s="209">
        <f t="shared" si="22"/>
        <v>0</v>
      </c>
      <c r="AM18" s="209">
        <f t="shared" si="22"/>
        <v>0</v>
      </c>
      <c r="AN18" s="209">
        <f t="shared" si="22"/>
        <v>0</v>
      </c>
      <c r="AO18" s="209">
        <f t="shared" si="22"/>
        <v>0</v>
      </c>
      <c r="AP18" s="207">
        <f t="shared" si="22"/>
        <v>0</v>
      </c>
      <c r="AQ18" s="207">
        <f t="shared" si="22"/>
        <v>0</v>
      </c>
      <c r="AR18" s="267"/>
    </row>
    <row r="19" spans="1:44" ht="30.75" customHeight="1">
      <c r="A19" s="373"/>
      <c r="B19" s="374"/>
      <c r="C19" s="375"/>
      <c r="D19" s="261" t="s">
        <v>43</v>
      </c>
      <c r="E19" s="209">
        <f t="shared" si="18"/>
        <v>26684.64486</v>
      </c>
      <c r="F19" s="209">
        <f t="shared" si="19"/>
        <v>9128.2721999999994</v>
      </c>
      <c r="G19" s="208">
        <f t="shared" si="20"/>
        <v>34.207958351670563</v>
      </c>
      <c r="H19" s="209">
        <f t="shared" ref="H19:R19" si="23">H121+H125+H216+H414</f>
        <v>0</v>
      </c>
      <c r="I19" s="209">
        <f t="shared" si="23"/>
        <v>0</v>
      </c>
      <c r="J19" s="209">
        <f t="shared" si="23"/>
        <v>0</v>
      </c>
      <c r="K19" s="209">
        <f t="shared" si="23"/>
        <v>0</v>
      </c>
      <c r="L19" s="209">
        <f t="shared" si="23"/>
        <v>0</v>
      </c>
      <c r="M19" s="209">
        <f t="shared" si="23"/>
        <v>0</v>
      </c>
      <c r="N19" s="209">
        <f t="shared" si="23"/>
        <v>0</v>
      </c>
      <c r="O19" s="209">
        <f t="shared" si="23"/>
        <v>0</v>
      </c>
      <c r="P19" s="209">
        <f t="shared" si="23"/>
        <v>0</v>
      </c>
      <c r="Q19" s="209">
        <f t="shared" si="23"/>
        <v>27</v>
      </c>
      <c r="R19" s="209">
        <f t="shared" si="23"/>
        <v>27</v>
      </c>
      <c r="S19" s="253">
        <f>R19/Q19</f>
        <v>1</v>
      </c>
      <c r="T19" s="209">
        <f t="shared" ref="T19:AA19" si="24">T121+T125+T216+T414</f>
        <v>0</v>
      </c>
      <c r="U19" s="209">
        <f t="shared" si="24"/>
        <v>0</v>
      </c>
      <c r="V19" s="209">
        <f t="shared" si="24"/>
        <v>0</v>
      </c>
      <c r="W19" s="209">
        <f t="shared" si="24"/>
        <v>0</v>
      </c>
      <c r="X19" s="209">
        <f t="shared" si="24"/>
        <v>0</v>
      </c>
      <c r="Y19" s="209">
        <f t="shared" si="24"/>
        <v>0</v>
      </c>
      <c r="Z19" s="209">
        <f t="shared" si="24"/>
        <v>2737.7258499999998</v>
      </c>
      <c r="AA19" s="209">
        <f t="shared" si="24"/>
        <v>2737.7258499999998</v>
      </c>
      <c r="AB19" s="253">
        <f>AA19/Z19</f>
        <v>1</v>
      </c>
      <c r="AC19" s="209">
        <f t="shared" ref="AC19:AQ19" si="25">AC121+AC125+AC216+AC414</f>
        <v>786.89279999999997</v>
      </c>
      <c r="AD19" s="209">
        <f t="shared" si="25"/>
        <v>786.89279999999997</v>
      </c>
      <c r="AE19" s="209">
        <f t="shared" si="25"/>
        <v>0</v>
      </c>
      <c r="AF19" s="209">
        <f t="shared" si="25"/>
        <v>1135.5533399999999</v>
      </c>
      <c r="AG19" s="209">
        <f t="shared" si="25"/>
        <v>1135.5533399999999</v>
      </c>
      <c r="AH19" s="209">
        <f t="shared" si="25"/>
        <v>0</v>
      </c>
      <c r="AI19" s="209">
        <f t="shared" si="25"/>
        <v>7985.6501699999999</v>
      </c>
      <c r="AJ19" s="209">
        <f t="shared" si="25"/>
        <v>4441.1002099999996</v>
      </c>
      <c r="AK19" s="207">
        <f t="shared" si="25"/>
        <v>1</v>
      </c>
      <c r="AL19" s="209">
        <f t="shared" si="25"/>
        <v>9443.43</v>
      </c>
      <c r="AM19" s="209">
        <f t="shared" si="25"/>
        <v>0</v>
      </c>
      <c r="AN19" s="209">
        <f t="shared" si="25"/>
        <v>0</v>
      </c>
      <c r="AO19" s="209">
        <f t="shared" si="25"/>
        <v>4568.3927000000003</v>
      </c>
      <c r="AP19" s="207">
        <f t="shared" si="25"/>
        <v>0</v>
      </c>
      <c r="AQ19" s="207">
        <f t="shared" si="25"/>
        <v>0</v>
      </c>
      <c r="AR19" s="267"/>
    </row>
    <row r="20" spans="1:44" ht="30.75" customHeight="1">
      <c r="A20" s="370" t="s">
        <v>312</v>
      </c>
      <c r="B20" s="371"/>
      <c r="C20" s="372"/>
      <c r="D20" s="129" t="s">
        <v>41</v>
      </c>
      <c r="E20" s="208">
        <f>SUM(E21:E23)</f>
        <v>717626.44274000009</v>
      </c>
      <c r="F20" s="208">
        <f>SUM(F21:F23)</f>
        <v>426724.15182000003</v>
      </c>
      <c r="G20" s="208">
        <f>F20/E20*100</f>
        <v>59.463270359813713</v>
      </c>
      <c r="H20" s="208">
        <f>SUM(H21:H23)</f>
        <v>38929.160000000003</v>
      </c>
      <c r="I20" s="208">
        <f t="shared" ref="I20:AQ20" si="26">SUM(I21:I23)</f>
        <v>38929.160000000003</v>
      </c>
      <c r="J20" s="253">
        <f>I20/H20</f>
        <v>1</v>
      </c>
      <c r="K20" s="208">
        <f t="shared" si="26"/>
        <v>100749.33787000002</v>
      </c>
      <c r="L20" s="208">
        <f t="shared" si="26"/>
        <v>100749.33787000002</v>
      </c>
      <c r="M20" s="253">
        <f>L20/K20</f>
        <v>1</v>
      </c>
      <c r="N20" s="208">
        <f t="shared" si="26"/>
        <v>22231.37428</v>
      </c>
      <c r="O20" s="208">
        <f t="shared" si="26"/>
        <v>22231.37428</v>
      </c>
      <c r="P20" s="253">
        <f>O20/N20</f>
        <v>1</v>
      </c>
      <c r="Q20" s="208">
        <f t="shared" si="26"/>
        <v>29862.43419</v>
      </c>
      <c r="R20" s="208">
        <f t="shared" si="26"/>
        <v>29862.43419</v>
      </c>
      <c r="S20" s="253">
        <f>R20/Q20</f>
        <v>1</v>
      </c>
      <c r="T20" s="208">
        <f t="shared" si="26"/>
        <v>49859.515080000005</v>
      </c>
      <c r="U20" s="208">
        <f t="shared" si="26"/>
        <v>49859.515080000005</v>
      </c>
      <c r="V20" s="253">
        <f>U20/T20</f>
        <v>1</v>
      </c>
      <c r="W20" s="208">
        <f t="shared" si="26"/>
        <v>18717.734089999998</v>
      </c>
      <c r="X20" s="208">
        <f t="shared" si="26"/>
        <v>18717.734089999998</v>
      </c>
      <c r="Y20" s="253">
        <f>X20/W20</f>
        <v>1</v>
      </c>
      <c r="Z20" s="208">
        <f t="shared" si="26"/>
        <v>34431.728640000001</v>
      </c>
      <c r="AA20" s="208">
        <f t="shared" si="26"/>
        <v>34431.728640000001</v>
      </c>
      <c r="AB20" s="253">
        <f>AA20/Z20</f>
        <v>1</v>
      </c>
      <c r="AC20" s="208">
        <f t="shared" si="26"/>
        <v>47767.867719999995</v>
      </c>
      <c r="AD20" s="208">
        <f t="shared" si="26"/>
        <v>47767.867719999995</v>
      </c>
      <c r="AE20" s="208">
        <f t="shared" si="26"/>
        <v>200</v>
      </c>
      <c r="AF20" s="208">
        <f t="shared" si="26"/>
        <v>85165.664950000006</v>
      </c>
      <c r="AG20" s="208">
        <f t="shared" si="26"/>
        <v>84174.999949999998</v>
      </c>
      <c r="AH20" s="208">
        <f t="shared" si="26"/>
        <v>2</v>
      </c>
      <c r="AI20" s="208">
        <f t="shared" si="26"/>
        <v>169843.97529999999</v>
      </c>
      <c r="AJ20" s="208">
        <f t="shared" si="26"/>
        <v>0</v>
      </c>
      <c r="AK20" s="206">
        <f t="shared" si="26"/>
        <v>0</v>
      </c>
      <c r="AL20" s="208">
        <f t="shared" si="26"/>
        <v>61510.237950000002</v>
      </c>
      <c r="AM20" s="208">
        <f t="shared" si="26"/>
        <v>0</v>
      </c>
      <c r="AN20" s="208">
        <f t="shared" si="26"/>
        <v>0</v>
      </c>
      <c r="AO20" s="208">
        <f t="shared" si="26"/>
        <v>58557.412670000005</v>
      </c>
      <c r="AP20" s="206">
        <f t="shared" si="26"/>
        <v>0</v>
      </c>
      <c r="AQ20" s="206">
        <f t="shared" si="26"/>
        <v>0</v>
      </c>
      <c r="AR20" s="267"/>
    </row>
    <row r="21" spans="1:44" ht="30.75" customHeight="1">
      <c r="A21" s="373"/>
      <c r="B21" s="374"/>
      <c r="C21" s="375"/>
      <c r="D21" s="130" t="s">
        <v>37</v>
      </c>
      <c r="E21" s="209">
        <f t="shared" ref="E21:E23" si="27">H21+K21+N21+Q21+T21+W21+Z21+AC21+AF21+AI21+AL21+AO21</f>
        <v>3272.5133799999999</v>
      </c>
      <c r="F21" s="209">
        <f t="shared" ref="F21:F23" si="28">I21+L21+O21+R21+U21+X21+AA21+AD21+AG21+AJ21+AM21+AP21</f>
        <v>451.51335999999998</v>
      </c>
      <c r="G21" s="208">
        <f t="shared" ref="G21:G23" si="29">F21/E21*100</f>
        <v>13.797143283184987</v>
      </c>
      <c r="H21" s="209">
        <f>H13-H17</f>
        <v>0</v>
      </c>
      <c r="I21" s="209">
        <f t="shared" ref="I21:AQ21" si="30">I13-I17</f>
        <v>0</v>
      </c>
      <c r="J21" s="209">
        <f t="shared" si="30"/>
        <v>0</v>
      </c>
      <c r="K21" s="209">
        <f t="shared" si="30"/>
        <v>119.01425999999999</v>
      </c>
      <c r="L21" s="209">
        <f t="shared" si="30"/>
        <v>119.01425999999999</v>
      </c>
      <c r="M21" s="253">
        <f>L21/K21</f>
        <v>1</v>
      </c>
      <c r="N21" s="209">
        <f t="shared" si="30"/>
        <v>0</v>
      </c>
      <c r="O21" s="209">
        <f t="shared" si="30"/>
        <v>0</v>
      </c>
      <c r="P21" s="209">
        <f t="shared" si="30"/>
        <v>0</v>
      </c>
      <c r="Q21" s="209">
        <f t="shared" si="30"/>
        <v>0</v>
      </c>
      <c r="R21" s="209">
        <f t="shared" si="30"/>
        <v>0</v>
      </c>
      <c r="S21" s="209">
        <f t="shared" si="30"/>
        <v>0</v>
      </c>
      <c r="T21" s="209">
        <f t="shared" si="30"/>
        <v>0</v>
      </c>
      <c r="U21" s="209">
        <f t="shared" si="30"/>
        <v>0</v>
      </c>
      <c r="V21" s="209">
        <f t="shared" si="30"/>
        <v>0</v>
      </c>
      <c r="W21" s="209">
        <f t="shared" si="30"/>
        <v>0</v>
      </c>
      <c r="X21" s="209">
        <f t="shared" si="30"/>
        <v>0</v>
      </c>
      <c r="Y21" s="253"/>
      <c r="Z21" s="209">
        <f t="shared" si="30"/>
        <v>332.4991</v>
      </c>
      <c r="AA21" s="209">
        <f t="shared" si="30"/>
        <v>332.4991</v>
      </c>
      <c r="AB21" s="253">
        <f>AA21/Z21</f>
        <v>1</v>
      </c>
      <c r="AC21" s="209">
        <f t="shared" si="30"/>
        <v>0</v>
      </c>
      <c r="AD21" s="209">
        <f t="shared" si="30"/>
        <v>0</v>
      </c>
      <c r="AE21" s="209">
        <f t="shared" si="30"/>
        <v>0</v>
      </c>
      <c r="AF21" s="209">
        <f t="shared" si="30"/>
        <v>0</v>
      </c>
      <c r="AG21" s="209">
        <f t="shared" si="30"/>
        <v>0</v>
      </c>
      <c r="AH21" s="209">
        <f t="shared" si="30"/>
        <v>0</v>
      </c>
      <c r="AI21" s="209">
        <f t="shared" si="30"/>
        <v>2821</v>
      </c>
      <c r="AJ21" s="209">
        <f t="shared" si="30"/>
        <v>0</v>
      </c>
      <c r="AK21" s="207">
        <f t="shared" si="30"/>
        <v>0</v>
      </c>
      <c r="AL21" s="209">
        <f t="shared" si="30"/>
        <v>0</v>
      </c>
      <c r="AM21" s="209">
        <f t="shared" si="30"/>
        <v>0</v>
      </c>
      <c r="AN21" s="209">
        <f t="shared" si="30"/>
        <v>0</v>
      </c>
      <c r="AO21" s="209">
        <f t="shared" si="30"/>
        <v>2.0000000000000002E-5</v>
      </c>
      <c r="AP21" s="207">
        <f t="shared" si="30"/>
        <v>0</v>
      </c>
      <c r="AQ21" s="207">
        <f t="shared" si="30"/>
        <v>0</v>
      </c>
      <c r="AR21" s="267"/>
    </row>
    <row r="22" spans="1:44" ht="30.75" customHeight="1">
      <c r="A22" s="373"/>
      <c r="B22" s="374"/>
      <c r="C22" s="375"/>
      <c r="D22" s="260" t="s">
        <v>2</v>
      </c>
      <c r="E22" s="209">
        <f t="shared" si="27"/>
        <v>249256.40874000001</v>
      </c>
      <c r="F22" s="209">
        <f t="shared" si="28"/>
        <v>95888.99056999998</v>
      </c>
      <c r="G22" s="208">
        <f t="shared" si="29"/>
        <v>38.470020110905963</v>
      </c>
      <c r="H22" s="209">
        <f t="shared" ref="H22:AQ22" si="31">H14-H18</f>
        <v>0</v>
      </c>
      <c r="I22" s="209">
        <f t="shared" si="31"/>
        <v>0</v>
      </c>
      <c r="J22" s="209">
        <f t="shared" si="31"/>
        <v>0</v>
      </c>
      <c r="K22" s="209">
        <f t="shared" si="31"/>
        <v>7485.4779699999999</v>
      </c>
      <c r="L22" s="209">
        <f t="shared" si="31"/>
        <v>7485.4779699999999</v>
      </c>
      <c r="M22" s="253">
        <f>L22/K22</f>
        <v>1</v>
      </c>
      <c r="N22" s="209">
        <f t="shared" si="31"/>
        <v>12475.4928</v>
      </c>
      <c r="O22" s="209">
        <f t="shared" si="31"/>
        <v>12475.4928</v>
      </c>
      <c r="P22" s="253">
        <f>O22/N22</f>
        <v>1</v>
      </c>
      <c r="Q22" s="209">
        <f t="shared" si="31"/>
        <v>7004.4654099999998</v>
      </c>
      <c r="R22" s="209">
        <f t="shared" si="31"/>
        <v>7004.4654099999998</v>
      </c>
      <c r="S22" s="253">
        <f>R22/Q22</f>
        <v>1</v>
      </c>
      <c r="T22" s="209">
        <f t="shared" si="31"/>
        <v>6066.6315799999993</v>
      </c>
      <c r="U22" s="209">
        <f t="shared" si="31"/>
        <v>6066.6315799999993</v>
      </c>
      <c r="V22" s="253">
        <f>U22/T22</f>
        <v>1</v>
      </c>
      <c r="W22" s="209">
        <f t="shared" si="31"/>
        <v>14344.436400000001</v>
      </c>
      <c r="X22" s="209">
        <f t="shared" si="31"/>
        <v>14344.436400000001</v>
      </c>
      <c r="Y22" s="253">
        <f>X22/W22</f>
        <v>1</v>
      </c>
      <c r="Z22" s="209">
        <f t="shared" si="31"/>
        <v>7251.2411199999997</v>
      </c>
      <c r="AA22" s="209">
        <f t="shared" si="31"/>
        <v>7251.2411199999997</v>
      </c>
      <c r="AB22" s="253">
        <f>AA22/Z22</f>
        <v>1</v>
      </c>
      <c r="AC22" s="209">
        <f t="shared" si="31"/>
        <v>22542.153659999996</v>
      </c>
      <c r="AD22" s="209">
        <f t="shared" si="31"/>
        <v>22542.153659999996</v>
      </c>
      <c r="AE22" s="209">
        <f t="shared" si="31"/>
        <v>100</v>
      </c>
      <c r="AF22" s="209">
        <f t="shared" si="31"/>
        <v>19600.783479999998</v>
      </c>
      <c r="AG22" s="209">
        <f t="shared" si="31"/>
        <v>18719.091629999995</v>
      </c>
      <c r="AH22" s="209">
        <f t="shared" si="31"/>
        <v>1</v>
      </c>
      <c r="AI22" s="209">
        <f t="shared" si="31"/>
        <v>67454.427230000001</v>
      </c>
      <c r="AJ22" s="209">
        <f t="shared" si="31"/>
        <v>0</v>
      </c>
      <c r="AK22" s="207">
        <f t="shared" si="31"/>
        <v>0</v>
      </c>
      <c r="AL22" s="209">
        <f t="shared" si="31"/>
        <v>49711.197890000003</v>
      </c>
      <c r="AM22" s="209">
        <f t="shared" si="31"/>
        <v>0</v>
      </c>
      <c r="AN22" s="209">
        <f t="shared" si="31"/>
        <v>0</v>
      </c>
      <c r="AO22" s="209">
        <f t="shared" si="31"/>
        <v>35320.101200000005</v>
      </c>
      <c r="AP22" s="207">
        <f t="shared" si="31"/>
        <v>0</v>
      </c>
      <c r="AQ22" s="207">
        <f t="shared" si="31"/>
        <v>0</v>
      </c>
      <c r="AR22" s="267"/>
    </row>
    <row r="23" spans="1:44" ht="30.75" customHeight="1">
      <c r="A23" s="373"/>
      <c r="B23" s="374"/>
      <c r="C23" s="375"/>
      <c r="D23" s="261" t="s">
        <v>43</v>
      </c>
      <c r="E23" s="209">
        <f t="shared" si="27"/>
        <v>465097.52062000002</v>
      </c>
      <c r="F23" s="209">
        <f t="shared" si="28"/>
        <v>330383.64789000002</v>
      </c>
      <c r="G23" s="208">
        <f t="shared" si="29"/>
        <v>71.035349199363779</v>
      </c>
      <c r="H23" s="209">
        <f t="shared" ref="H23:AQ23" si="32">H15-H19</f>
        <v>38929.160000000003</v>
      </c>
      <c r="I23" s="209">
        <f t="shared" si="32"/>
        <v>38929.160000000003</v>
      </c>
      <c r="J23" s="253">
        <f>I23/H23</f>
        <v>1</v>
      </c>
      <c r="K23" s="209">
        <f t="shared" si="32"/>
        <v>93144.845640000014</v>
      </c>
      <c r="L23" s="209">
        <f t="shared" si="32"/>
        <v>93144.845640000014</v>
      </c>
      <c r="M23" s="253">
        <f>L23/K23</f>
        <v>1</v>
      </c>
      <c r="N23" s="209">
        <f t="shared" si="32"/>
        <v>9755.88148</v>
      </c>
      <c r="O23" s="209">
        <f t="shared" si="32"/>
        <v>9755.88148</v>
      </c>
      <c r="P23" s="253">
        <f>O23/N23</f>
        <v>1</v>
      </c>
      <c r="Q23" s="209">
        <f t="shared" si="32"/>
        <v>22857.968779999999</v>
      </c>
      <c r="R23" s="209">
        <f t="shared" si="32"/>
        <v>22857.968779999999</v>
      </c>
      <c r="S23" s="253">
        <f>R23/Q23</f>
        <v>1</v>
      </c>
      <c r="T23" s="209">
        <f t="shared" si="32"/>
        <v>43792.883500000004</v>
      </c>
      <c r="U23" s="209">
        <f t="shared" si="32"/>
        <v>43792.883500000004</v>
      </c>
      <c r="V23" s="253">
        <f>U23/T23</f>
        <v>1</v>
      </c>
      <c r="W23" s="209">
        <f t="shared" si="32"/>
        <v>4373.2976899999994</v>
      </c>
      <c r="X23" s="209">
        <f t="shared" si="32"/>
        <v>4373.2976899999994</v>
      </c>
      <c r="Y23" s="253">
        <f>X23/W23</f>
        <v>1</v>
      </c>
      <c r="Z23" s="209">
        <f t="shared" si="32"/>
        <v>26847.988420000001</v>
      </c>
      <c r="AA23" s="209">
        <f t="shared" si="32"/>
        <v>26847.988420000001</v>
      </c>
      <c r="AB23" s="253">
        <f>AA23/Z23</f>
        <v>1</v>
      </c>
      <c r="AC23" s="209">
        <f t="shared" si="32"/>
        <v>25225.714060000002</v>
      </c>
      <c r="AD23" s="209">
        <f t="shared" si="32"/>
        <v>25225.714060000002</v>
      </c>
      <c r="AE23" s="209">
        <f t="shared" si="32"/>
        <v>100</v>
      </c>
      <c r="AF23" s="209">
        <f t="shared" si="32"/>
        <v>65564.881470000008</v>
      </c>
      <c r="AG23" s="209">
        <f t="shared" si="32"/>
        <v>65455.908320000002</v>
      </c>
      <c r="AH23" s="209">
        <f t="shared" si="32"/>
        <v>1</v>
      </c>
      <c r="AI23" s="209">
        <f t="shared" si="32"/>
        <v>99568.548070000004</v>
      </c>
      <c r="AJ23" s="209">
        <f t="shared" si="32"/>
        <v>0</v>
      </c>
      <c r="AK23" s="207">
        <f t="shared" si="32"/>
        <v>0</v>
      </c>
      <c r="AL23" s="209">
        <f t="shared" si="32"/>
        <v>11799.040059999999</v>
      </c>
      <c r="AM23" s="209">
        <f t="shared" si="32"/>
        <v>0</v>
      </c>
      <c r="AN23" s="209">
        <f t="shared" si="32"/>
        <v>0</v>
      </c>
      <c r="AO23" s="209">
        <f t="shared" si="32"/>
        <v>23237.311450000005</v>
      </c>
      <c r="AP23" s="207">
        <f t="shared" si="32"/>
        <v>0</v>
      </c>
      <c r="AQ23" s="207">
        <f t="shared" si="32"/>
        <v>0</v>
      </c>
      <c r="AR23" s="267"/>
    </row>
    <row r="24" spans="1:44" ht="18.75" customHeight="1">
      <c r="A24" s="370" t="s">
        <v>275</v>
      </c>
      <c r="B24" s="371"/>
      <c r="C24" s="372"/>
      <c r="D24" s="129" t="s">
        <v>41</v>
      </c>
      <c r="E24" s="208">
        <f>SUM(E25:E27)</f>
        <v>0</v>
      </c>
      <c r="F24" s="208">
        <f>SUM(F25:F27)</f>
        <v>0</v>
      </c>
      <c r="G24" s="208" t="e">
        <f>F24/E24*100</f>
        <v>#DIV/0!</v>
      </c>
      <c r="H24" s="208">
        <f>SUM(H25:H27)</f>
        <v>0</v>
      </c>
      <c r="I24" s="208">
        <f t="shared" ref="I24:AQ24" si="33">SUM(I25:I27)</f>
        <v>0</v>
      </c>
      <c r="J24" s="208">
        <f t="shared" si="33"/>
        <v>0</v>
      </c>
      <c r="K24" s="208">
        <f t="shared" si="33"/>
        <v>0</v>
      </c>
      <c r="L24" s="208">
        <f t="shared" si="33"/>
        <v>0</v>
      </c>
      <c r="M24" s="208">
        <f t="shared" si="33"/>
        <v>0</v>
      </c>
      <c r="N24" s="208">
        <f t="shared" si="33"/>
        <v>0</v>
      </c>
      <c r="O24" s="208">
        <f t="shared" si="33"/>
        <v>0</v>
      </c>
      <c r="P24" s="208">
        <f t="shared" si="33"/>
        <v>0</v>
      </c>
      <c r="Q24" s="208">
        <f t="shared" si="33"/>
        <v>0</v>
      </c>
      <c r="R24" s="208">
        <f t="shared" si="33"/>
        <v>0</v>
      </c>
      <c r="S24" s="208">
        <f t="shared" si="33"/>
        <v>0</v>
      </c>
      <c r="T24" s="208">
        <f t="shared" si="33"/>
        <v>0</v>
      </c>
      <c r="U24" s="208">
        <f t="shared" si="33"/>
        <v>0</v>
      </c>
      <c r="V24" s="208">
        <f t="shared" si="33"/>
        <v>0</v>
      </c>
      <c r="W24" s="208">
        <f t="shared" si="33"/>
        <v>0</v>
      </c>
      <c r="X24" s="208">
        <f t="shared" si="33"/>
        <v>0</v>
      </c>
      <c r="Y24" s="208">
        <f t="shared" si="33"/>
        <v>0</v>
      </c>
      <c r="Z24" s="208">
        <f t="shared" si="33"/>
        <v>0</v>
      </c>
      <c r="AA24" s="208">
        <f t="shared" si="33"/>
        <v>0</v>
      </c>
      <c r="AB24" s="208">
        <f t="shared" si="33"/>
        <v>0</v>
      </c>
      <c r="AC24" s="208">
        <f t="shared" si="33"/>
        <v>0</v>
      </c>
      <c r="AD24" s="208">
        <f t="shared" si="33"/>
        <v>0</v>
      </c>
      <c r="AE24" s="208">
        <f t="shared" si="33"/>
        <v>0</v>
      </c>
      <c r="AF24" s="208">
        <f t="shared" si="33"/>
        <v>0</v>
      </c>
      <c r="AG24" s="208">
        <f t="shared" si="33"/>
        <v>0</v>
      </c>
      <c r="AH24" s="208">
        <f t="shared" si="33"/>
        <v>0</v>
      </c>
      <c r="AI24" s="208">
        <f t="shared" si="33"/>
        <v>0</v>
      </c>
      <c r="AJ24" s="208">
        <f t="shared" si="33"/>
        <v>0</v>
      </c>
      <c r="AK24" s="206">
        <f t="shared" si="33"/>
        <v>0</v>
      </c>
      <c r="AL24" s="208">
        <f t="shared" si="33"/>
        <v>0</v>
      </c>
      <c r="AM24" s="208">
        <f t="shared" si="33"/>
        <v>0</v>
      </c>
      <c r="AN24" s="208">
        <f t="shared" si="33"/>
        <v>0</v>
      </c>
      <c r="AO24" s="208">
        <f t="shared" si="33"/>
        <v>0</v>
      </c>
      <c r="AP24" s="206">
        <f t="shared" si="33"/>
        <v>0</v>
      </c>
      <c r="AQ24" s="206">
        <f t="shared" si="33"/>
        <v>0</v>
      </c>
      <c r="AR24" s="333"/>
    </row>
    <row r="25" spans="1:44" ht="31.5">
      <c r="A25" s="373"/>
      <c r="B25" s="374"/>
      <c r="C25" s="375"/>
      <c r="D25" s="130" t="s">
        <v>37</v>
      </c>
      <c r="E25" s="209">
        <f t="shared" ref="E25:E27" si="34">H25+K25+N25+Q25+T25+W25+Z25+AC25+AF25+AI25+AL25+AO25</f>
        <v>0</v>
      </c>
      <c r="F25" s="209">
        <f t="shared" ref="F25:F27" si="35">I25+L25+O25+R25+U25+X25+AA25+AD25+AG25+AJ25+AM25+AP25</f>
        <v>0</v>
      </c>
      <c r="G25" s="208" t="e">
        <f t="shared" ref="G25:G27" si="36">F25/E25*100</f>
        <v>#DIV/0!</v>
      </c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7"/>
      <c r="AL25" s="209"/>
      <c r="AM25" s="209"/>
      <c r="AN25" s="209"/>
      <c r="AO25" s="209"/>
      <c r="AP25" s="207"/>
      <c r="AQ25" s="207"/>
      <c r="AR25" s="376"/>
    </row>
    <row r="26" spans="1:44" ht="33.6" customHeight="1">
      <c r="A26" s="373"/>
      <c r="B26" s="374"/>
      <c r="C26" s="375"/>
      <c r="D26" s="260" t="s">
        <v>2</v>
      </c>
      <c r="E26" s="209">
        <f t="shared" si="34"/>
        <v>0</v>
      </c>
      <c r="F26" s="209">
        <f t="shared" si="35"/>
        <v>0</v>
      </c>
      <c r="G26" s="208" t="e">
        <f t="shared" si="36"/>
        <v>#DIV/0!</v>
      </c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7"/>
      <c r="AL26" s="209"/>
      <c r="AM26" s="209"/>
      <c r="AN26" s="209"/>
      <c r="AO26" s="209"/>
      <c r="AP26" s="207"/>
      <c r="AQ26" s="207"/>
      <c r="AR26" s="376"/>
    </row>
    <row r="27" spans="1:44" ht="15.75">
      <c r="A27" s="373"/>
      <c r="B27" s="374"/>
      <c r="C27" s="375"/>
      <c r="D27" s="261" t="s">
        <v>43</v>
      </c>
      <c r="E27" s="209">
        <f t="shared" si="34"/>
        <v>0</v>
      </c>
      <c r="F27" s="209">
        <f t="shared" si="35"/>
        <v>0</v>
      </c>
      <c r="G27" s="208" t="e">
        <f t="shared" si="36"/>
        <v>#DIV/0!</v>
      </c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7"/>
      <c r="AL27" s="209"/>
      <c r="AM27" s="209"/>
      <c r="AN27" s="209"/>
      <c r="AO27" s="209"/>
      <c r="AP27" s="207"/>
      <c r="AQ27" s="207"/>
      <c r="AR27" s="376"/>
    </row>
    <row r="28" spans="1:44" ht="17.25" customHeight="1">
      <c r="A28" s="362" t="s">
        <v>274</v>
      </c>
      <c r="B28" s="371"/>
      <c r="C28" s="372"/>
      <c r="D28" s="129" t="s">
        <v>41</v>
      </c>
      <c r="E28" s="208">
        <f>SUM(E29:E31)</f>
        <v>748513.3009700001</v>
      </c>
      <c r="F28" s="208">
        <f>SUM(F29:F31)</f>
        <v>440054.63739000005</v>
      </c>
      <c r="G28" s="208">
        <f>F28/E28*100</f>
        <v>58.790490004617446</v>
      </c>
      <c r="H28" s="208">
        <f>SUM(H29:H31)</f>
        <v>38929.160000000003</v>
      </c>
      <c r="I28" s="208">
        <f t="shared" ref="I28:AQ28" si="37">SUM(I29:I31)</f>
        <v>38929.160000000003</v>
      </c>
      <c r="J28" s="253">
        <f>I28/H28</f>
        <v>1</v>
      </c>
      <c r="K28" s="208">
        <f t="shared" si="37"/>
        <v>100749.33787000002</v>
      </c>
      <c r="L28" s="208">
        <f t="shared" si="37"/>
        <v>100749.33787000002</v>
      </c>
      <c r="M28" s="253">
        <f>L28/K28</f>
        <v>1</v>
      </c>
      <c r="N28" s="208">
        <f t="shared" si="37"/>
        <v>22231.37428</v>
      </c>
      <c r="O28" s="208">
        <f t="shared" si="37"/>
        <v>22231.37428</v>
      </c>
      <c r="P28" s="253">
        <f>O28/N28</f>
        <v>1</v>
      </c>
      <c r="Q28" s="208">
        <f t="shared" si="37"/>
        <v>29889.43419</v>
      </c>
      <c r="R28" s="208">
        <f t="shared" si="37"/>
        <v>29889.43419</v>
      </c>
      <c r="S28" s="253">
        <f>R28/Q28</f>
        <v>1</v>
      </c>
      <c r="T28" s="208">
        <f t="shared" si="37"/>
        <v>49859.515080000005</v>
      </c>
      <c r="U28" s="208">
        <f t="shared" si="37"/>
        <v>49859.515080000005</v>
      </c>
      <c r="V28" s="253">
        <f>U28/T28</f>
        <v>1</v>
      </c>
      <c r="W28" s="208">
        <f t="shared" si="37"/>
        <v>18717.734089999998</v>
      </c>
      <c r="X28" s="208">
        <f t="shared" si="37"/>
        <v>18717.734089999998</v>
      </c>
      <c r="Y28" s="253">
        <f>X28/W28</f>
        <v>1</v>
      </c>
      <c r="Z28" s="208">
        <f t="shared" si="37"/>
        <v>37169.454490000004</v>
      </c>
      <c r="AA28" s="208">
        <f t="shared" si="37"/>
        <v>37169.454490000004</v>
      </c>
      <c r="AB28" s="253">
        <f>AA28/Z28</f>
        <v>1</v>
      </c>
      <c r="AC28" s="208">
        <f t="shared" si="37"/>
        <v>48554.760519999996</v>
      </c>
      <c r="AD28" s="208">
        <f t="shared" si="37"/>
        <v>48554.760519999996</v>
      </c>
      <c r="AE28" s="208">
        <f t="shared" si="37"/>
        <v>200</v>
      </c>
      <c r="AF28" s="208">
        <f t="shared" si="37"/>
        <v>90503.431660000002</v>
      </c>
      <c r="AG28" s="208">
        <f t="shared" si="37"/>
        <v>89512.766659999994</v>
      </c>
      <c r="AH28" s="208">
        <f t="shared" si="37"/>
        <v>2</v>
      </c>
      <c r="AI28" s="208">
        <f t="shared" si="37"/>
        <v>177829.62547</v>
      </c>
      <c r="AJ28" s="208">
        <f t="shared" si="37"/>
        <v>4441.1002099999996</v>
      </c>
      <c r="AK28" s="206">
        <f t="shared" si="37"/>
        <v>1</v>
      </c>
      <c r="AL28" s="208">
        <f t="shared" si="37"/>
        <v>70953.667950000003</v>
      </c>
      <c r="AM28" s="208">
        <f t="shared" si="37"/>
        <v>0</v>
      </c>
      <c r="AN28" s="208">
        <f t="shared" si="37"/>
        <v>0</v>
      </c>
      <c r="AO28" s="208">
        <f t="shared" si="37"/>
        <v>63125.805370000009</v>
      </c>
      <c r="AP28" s="206">
        <f t="shared" si="37"/>
        <v>0</v>
      </c>
      <c r="AQ28" s="206">
        <f t="shared" si="37"/>
        <v>0</v>
      </c>
      <c r="AR28" s="376"/>
    </row>
    <row r="29" spans="1:44" ht="31.5">
      <c r="A29" s="384"/>
      <c r="B29" s="374"/>
      <c r="C29" s="375"/>
      <c r="D29" s="260" t="s">
        <v>37</v>
      </c>
      <c r="E29" s="209">
        <f>H29+K29+N29+Q29+T29+W29+Z29+AC29+AF29+AI29+AL29+AO29</f>
        <v>4908.3133800000005</v>
      </c>
      <c r="F29" s="209">
        <f t="shared" ref="F29:F31" si="38">I29+L29+O29+R29+U29+X29+AA29+AD29+AG29+AJ29+AM29+AP29</f>
        <v>2087.3133600000001</v>
      </c>
      <c r="G29" s="208">
        <f t="shared" ref="G29:G31" si="39">F29/E29*100</f>
        <v>42.526081739304104</v>
      </c>
      <c r="H29" s="209">
        <f>H13-H25</f>
        <v>0</v>
      </c>
      <c r="I29" s="209">
        <f t="shared" ref="I29:AQ29" si="40">I13-I25</f>
        <v>0</v>
      </c>
      <c r="J29" s="209">
        <f t="shared" si="40"/>
        <v>0</v>
      </c>
      <c r="K29" s="209">
        <f t="shared" si="40"/>
        <v>119.01425999999999</v>
      </c>
      <c r="L29" s="209">
        <f t="shared" si="40"/>
        <v>119.01425999999999</v>
      </c>
      <c r="M29" s="253">
        <f>L29/K29</f>
        <v>1</v>
      </c>
      <c r="N29" s="209">
        <f t="shared" si="40"/>
        <v>0</v>
      </c>
      <c r="O29" s="209">
        <f t="shared" si="40"/>
        <v>0</v>
      </c>
      <c r="P29" s="209">
        <f t="shared" si="40"/>
        <v>0</v>
      </c>
      <c r="Q29" s="209">
        <f t="shared" si="40"/>
        <v>0</v>
      </c>
      <c r="R29" s="209">
        <f t="shared" si="40"/>
        <v>0</v>
      </c>
      <c r="S29" s="209">
        <f t="shared" si="40"/>
        <v>0</v>
      </c>
      <c r="T29" s="209">
        <f t="shared" si="40"/>
        <v>0</v>
      </c>
      <c r="U29" s="209">
        <f t="shared" si="40"/>
        <v>0</v>
      </c>
      <c r="V29" s="209">
        <f t="shared" si="40"/>
        <v>0</v>
      </c>
      <c r="W29" s="209">
        <f t="shared" si="40"/>
        <v>0</v>
      </c>
      <c r="X29" s="209">
        <f t="shared" si="40"/>
        <v>0</v>
      </c>
      <c r="Y29" s="253"/>
      <c r="Z29" s="209">
        <f t="shared" si="40"/>
        <v>332.4991</v>
      </c>
      <c r="AA29" s="209">
        <f t="shared" si="40"/>
        <v>332.4991</v>
      </c>
      <c r="AB29" s="253">
        <f>AA29/Z29</f>
        <v>1</v>
      </c>
      <c r="AC29" s="209">
        <f t="shared" si="40"/>
        <v>0</v>
      </c>
      <c r="AD29" s="209">
        <f t="shared" si="40"/>
        <v>0</v>
      </c>
      <c r="AE29" s="209">
        <f t="shared" si="40"/>
        <v>0</v>
      </c>
      <c r="AF29" s="209">
        <f t="shared" si="40"/>
        <v>1635.8</v>
      </c>
      <c r="AG29" s="209">
        <f t="shared" si="40"/>
        <v>1635.8</v>
      </c>
      <c r="AH29" s="209">
        <f t="shared" si="40"/>
        <v>0</v>
      </c>
      <c r="AI29" s="209">
        <f t="shared" si="40"/>
        <v>2821</v>
      </c>
      <c r="AJ29" s="209">
        <f t="shared" si="40"/>
        <v>0</v>
      </c>
      <c r="AK29" s="207">
        <f t="shared" si="40"/>
        <v>0</v>
      </c>
      <c r="AL29" s="209">
        <f t="shared" si="40"/>
        <v>0</v>
      </c>
      <c r="AM29" s="209">
        <f t="shared" si="40"/>
        <v>0</v>
      </c>
      <c r="AN29" s="209">
        <f t="shared" si="40"/>
        <v>0</v>
      </c>
      <c r="AO29" s="209">
        <f t="shared" si="40"/>
        <v>2.0000000000000002E-5</v>
      </c>
      <c r="AP29" s="207">
        <f t="shared" si="40"/>
        <v>0</v>
      </c>
      <c r="AQ29" s="207">
        <f t="shared" si="40"/>
        <v>0</v>
      </c>
      <c r="AR29" s="376"/>
    </row>
    <row r="30" spans="1:44" ht="31.15" customHeight="1">
      <c r="A30" s="384"/>
      <c r="B30" s="374"/>
      <c r="C30" s="375"/>
      <c r="D30" s="260" t="s">
        <v>2</v>
      </c>
      <c r="E30" s="209">
        <f t="shared" ref="E30:E31" si="41">H30+K30+N30+Q30+T30+W30+Z30+AC30+AF30+AI30+AL30+AO30</f>
        <v>251822.82211000001</v>
      </c>
      <c r="F30" s="209">
        <f t="shared" si="38"/>
        <v>98455.403939999989</v>
      </c>
      <c r="G30" s="208">
        <f t="shared" si="39"/>
        <v>39.097093390921174</v>
      </c>
      <c r="H30" s="209">
        <f t="shared" ref="H30:AQ30" si="42">H14-H26</f>
        <v>0</v>
      </c>
      <c r="I30" s="209">
        <f t="shared" si="42"/>
        <v>0</v>
      </c>
      <c r="J30" s="209">
        <f t="shared" si="42"/>
        <v>0</v>
      </c>
      <c r="K30" s="209">
        <f t="shared" si="42"/>
        <v>7485.4779699999999</v>
      </c>
      <c r="L30" s="209">
        <f t="shared" si="42"/>
        <v>7485.4779699999999</v>
      </c>
      <c r="M30" s="253">
        <f>L30/K30</f>
        <v>1</v>
      </c>
      <c r="N30" s="209">
        <f t="shared" si="42"/>
        <v>12475.4928</v>
      </c>
      <c r="O30" s="209">
        <f t="shared" si="42"/>
        <v>12475.4928</v>
      </c>
      <c r="P30" s="253">
        <f>O30/N30</f>
        <v>1</v>
      </c>
      <c r="Q30" s="209">
        <f t="shared" si="42"/>
        <v>7004.4654099999998</v>
      </c>
      <c r="R30" s="209">
        <f t="shared" si="42"/>
        <v>7004.4654099999998</v>
      </c>
      <c r="S30" s="253">
        <f>R30/Q30</f>
        <v>1</v>
      </c>
      <c r="T30" s="209">
        <f t="shared" si="42"/>
        <v>6066.6315799999993</v>
      </c>
      <c r="U30" s="209">
        <f t="shared" si="42"/>
        <v>6066.6315799999993</v>
      </c>
      <c r="V30" s="253">
        <f>U30/T30</f>
        <v>1</v>
      </c>
      <c r="W30" s="209">
        <f t="shared" si="42"/>
        <v>14344.436400000001</v>
      </c>
      <c r="X30" s="209">
        <f t="shared" si="42"/>
        <v>14344.436400000001</v>
      </c>
      <c r="Y30" s="253">
        <f>X30/W30</f>
        <v>1</v>
      </c>
      <c r="Z30" s="209">
        <f t="shared" si="42"/>
        <v>7251.2411199999997</v>
      </c>
      <c r="AA30" s="209">
        <f t="shared" si="42"/>
        <v>7251.2411199999997</v>
      </c>
      <c r="AB30" s="253">
        <f>AA30/Z30</f>
        <v>1</v>
      </c>
      <c r="AC30" s="209">
        <f t="shared" si="42"/>
        <v>22542.153659999996</v>
      </c>
      <c r="AD30" s="209">
        <f t="shared" si="42"/>
        <v>22542.153659999996</v>
      </c>
      <c r="AE30" s="209">
        <f t="shared" si="42"/>
        <v>100</v>
      </c>
      <c r="AF30" s="209">
        <f t="shared" si="42"/>
        <v>22167.19685</v>
      </c>
      <c r="AG30" s="209">
        <f t="shared" si="42"/>
        <v>21285.504999999997</v>
      </c>
      <c r="AH30" s="209">
        <f t="shared" si="42"/>
        <v>1</v>
      </c>
      <c r="AI30" s="209">
        <f t="shared" si="42"/>
        <v>67454.427230000001</v>
      </c>
      <c r="AJ30" s="209">
        <f t="shared" si="42"/>
        <v>0</v>
      </c>
      <c r="AK30" s="207">
        <f t="shared" si="42"/>
        <v>0</v>
      </c>
      <c r="AL30" s="209">
        <f t="shared" si="42"/>
        <v>49711.197890000003</v>
      </c>
      <c r="AM30" s="209">
        <f t="shared" si="42"/>
        <v>0</v>
      </c>
      <c r="AN30" s="209">
        <f t="shared" si="42"/>
        <v>0</v>
      </c>
      <c r="AO30" s="209">
        <f t="shared" si="42"/>
        <v>35320.101200000005</v>
      </c>
      <c r="AP30" s="207">
        <f t="shared" si="42"/>
        <v>0</v>
      </c>
      <c r="AQ30" s="207">
        <f t="shared" si="42"/>
        <v>0</v>
      </c>
      <c r="AR30" s="376"/>
    </row>
    <row r="31" spans="1:44" ht="15.75">
      <c r="A31" s="384"/>
      <c r="B31" s="374"/>
      <c r="C31" s="375"/>
      <c r="D31" s="131" t="s">
        <v>43</v>
      </c>
      <c r="E31" s="209">
        <f t="shared" si="41"/>
        <v>491782.16548000008</v>
      </c>
      <c r="F31" s="209">
        <f t="shared" si="38"/>
        <v>339511.92009000009</v>
      </c>
      <c r="G31" s="208">
        <f t="shared" si="39"/>
        <v>69.037054192199548</v>
      </c>
      <c r="H31" s="209">
        <f t="shared" ref="H31:AQ31" si="43">H15-H27</f>
        <v>38929.160000000003</v>
      </c>
      <c r="I31" s="209">
        <f t="shared" si="43"/>
        <v>38929.160000000003</v>
      </c>
      <c r="J31" s="253">
        <f>I31/H31</f>
        <v>1</v>
      </c>
      <c r="K31" s="209">
        <f t="shared" si="43"/>
        <v>93144.845640000014</v>
      </c>
      <c r="L31" s="209">
        <f t="shared" si="43"/>
        <v>93144.845640000014</v>
      </c>
      <c r="M31" s="253">
        <f>L31/K31</f>
        <v>1</v>
      </c>
      <c r="N31" s="209">
        <f t="shared" si="43"/>
        <v>9755.88148</v>
      </c>
      <c r="O31" s="209">
        <f t="shared" si="43"/>
        <v>9755.88148</v>
      </c>
      <c r="P31" s="253">
        <f>O31/N31</f>
        <v>1</v>
      </c>
      <c r="Q31" s="209">
        <f t="shared" si="43"/>
        <v>22884.968779999999</v>
      </c>
      <c r="R31" s="209">
        <f t="shared" si="43"/>
        <v>22884.968779999999</v>
      </c>
      <c r="S31" s="253">
        <f>R31/Q31</f>
        <v>1</v>
      </c>
      <c r="T31" s="209">
        <f t="shared" si="43"/>
        <v>43792.883500000004</v>
      </c>
      <c r="U31" s="209">
        <f t="shared" si="43"/>
        <v>43792.883500000004</v>
      </c>
      <c r="V31" s="253">
        <f>U31/T31</f>
        <v>1</v>
      </c>
      <c r="W31" s="209">
        <f t="shared" si="43"/>
        <v>4373.2976899999994</v>
      </c>
      <c r="X31" s="209">
        <f t="shared" si="43"/>
        <v>4373.2976899999994</v>
      </c>
      <c r="Y31" s="253">
        <f>X31/W31</f>
        <v>1</v>
      </c>
      <c r="Z31" s="209">
        <f t="shared" si="43"/>
        <v>29585.71427</v>
      </c>
      <c r="AA31" s="209">
        <f t="shared" si="43"/>
        <v>29585.71427</v>
      </c>
      <c r="AB31" s="253">
        <f>AA31/Z31</f>
        <v>1</v>
      </c>
      <c r="AC31" s="209">
        <f t="shared" si="43"/>
        <v>26012.606860000004</v>
      </c>
      <c r="AD31" s="209">
        <f t="shared" si="43"/>
        <v>26012.606860000004</v>
      </c>
      <c r="AE31" s="209">
        <f t="shared" si="43"/>
        <v>100</v>
      </c>
      <c r="AF31" s="209">
        <f t="shared" si="43"/>
        <v>66700.434810000006</v>
      </c>
      <c r="AG31" s="209">
        <f t="shared" si="43"/>
        <v>66591.461660000001</v>
      </c>
      <c r="AH31" s="209">
        <f t="shared" si="43"/>
        <v>1</v>
      </c>
      <c r="AI31" s="209">
        <f t="shared" si="43"/>
        <v>107554.19824</v>
      </c>
      <c r="AJ31" s="209">
        <f t="shared" si="43"/>
        <v>4441.1002099999996</v>
      </c>
      <c r="AK31" s="207">
        <f t="shared" si="43"/>
        <v>1</v>
      </c>
      <c r="AL31" s="209">
        <f t="shared" si="43"/>
        <v>21242.47006</v>
      </c>
      <c r="AM31" s="209">
        <f t="shared" si="43"/>
        <v>0</v>
      </c>
      <c r="AN31" s="209">
        <f t="shared" si="43"/>
        <v>0</v>
      </c>
      <c r="AO31" s="209">
        <f t="shared" si="43"/>
        <v>27805.704150000005</v>
      </c>
      <c r="AP31" s="207">
        <f t="shared" si="43"/>
        <v>0</v>
      </c>
      <c r="AQ31" s="207">
        <f t="shared" si="43"/>
        <v>0</v>
      </c>
      <c r="AR31" s="376"/>
    </row>
    <row r="32" spans="1:44" ht="37.15" customHeight="1">
      <c r="A32" s="362" t="s">
        <v>272</v>
      </c>
      <c r="B32" s="363"/>
      <c r="C32" s="364"/>
      <c r="D32" s="129" t="s">
        <v>41</v>
      </c>
      <c r="E32" s="257"/>
      <c r="F32" s="208"/>
      <c r="G32" s="225"/>
      <c r="H32" s="225" t="s">
        <v>273</v>
      </c>
      <c r="I32" s="208" t="s">
        <v>273</v>
      </c>
      <c r="J32" s="225" t="s">
        <v>273</v>
      </c>
      <c r="K32" s="208" t="s">
        <v>273</v>
      </c>
      <c r="L32" s="225" t="s">
        <v>273</v>
      </c>
      <c r="M32" s="208" t="s">
        <v>273</v>
      </c>
      <c r="N32" s="225" t="s">
        <v>273</v>
      </c>
      <c r="O32" s="208" t="s">
        <v>273</v>
      </c>
      <c r="P32" s="225" t="s">
        <v>273</v>
      </c>
      <c r="Q32" s="208" t="s">
        <v>273</v>
      </c>
      <c r="R32" s="225" t="s">
        <v>273</v>
      </c>
      <c r="S32" s="208" t="s">
        <v>273</v>
      </c>
      <c r="T32" s="225" t="s">
        <v>273</v>
      </c>
      <c r="U32" s="208" t="s">
        <v>273</v>
      </c>
      <c r="V32" s="225" t="s">
        <v>273</v>
      </c>
      <c r="W32" s="208" t="s">
        <v>273</v>
      </c>
      <c r="X32" s="225" t="s">
        <v>273</v>
      </c>
      <c r="Y32" s="208" t="s">
        <v>273</v>
      </c>
      <c r="Z32" s="225" t="s">
        <v>273</v>
      </c>
      <c r="AA32" s="208" t="s">
        <v>273</v>
      </c>
      <c r="AB32" s="225" t="s">
        <v>273</v>
      </c>
      <c r="AC32" s="208" t="s">
        <v>273</v>
      </c>
      <c r="AD32" s="225" t="s">
        <v>273</v>
      </c>
      <c r="AE32" s="208" t="s">
        <v>273</v>
      </c>
      <c r="AF32" s="225" t="s">
        <v>273</v>
      </c>
      <c r="AG32" s="208" t="s">
        <v>273</v>
      </c>
      <c r="AH32" s="225" t="s">
        <v>273</v>
      </c>
      <c r="AI32" s="208" t="s">
        <v>273</v>
      </c>
      <c r="AJ32" s="225" t="s">
        <v>273</v>
      </c>
      <c r="AK32" s="206" t="s">
        <v>273</v>
      </c>
      <c r="AL32" s="225" t="s">
        <v>273</v>
      </c>
      <c r="AM32" s="208" t="s">
        <v>273</v>
      </c>
      <c r="AN32" s="225" t="s">
        <v>273</v>
      </c>
      <c r="AO32" s="208" t="s">
        <v>273</v>
      </c>
      <c r="AP32" s="214" t="s">
        <v>273</v>
      </c>
      <c r="AQ32" s="206" t="s">
        <v>273</v>
      </c>
      <c r="AR32" s="244"/>
    </row>
    <row r="33" spans="1:44" ht="37.15" customHeight="1">
      <c r="A33" s="365"/>
      <c r="B33" s="366"/>
      <c r="C33" s="367"/>
      <c r="D33" s="260" t="s">
        <v>37</v>
      </c>
      <c r="E33" s="258"/>
      <c r="F33" s="259"/>
      <c r="G33" s="226"/>
      <c r="H33" s="225" t="s">
        <v>273</v>
      </c>
      <c r="I33" s="208" t="s">
        <v>273</v>
      </c>
      <c r="J33" s="225" t="s">
        <v>273</v>
      </c>
      <c r="K33" s="208" t="s">
        <v>273</v>
      </c>
      <c r="L33" s="225" t="s">
        <v>273</v>
      </c>
      <c r="M33" s="208" t="s">
        <v>273</v>
      </c>
      <c r="N33" s="225" t="s">
        <v>273</v>
      </c>
      <c r="O33" s="208" t="s">
        <v>273</v>
      </c>
      <c r="P33" s="225" t="s">
        <v>273</v>
      </c>
      <c r="Q33" s="208" t="s">
        <v>273</v>
      </c>
      <c r="R33" s="225" t="s">
        <v>273</v>
      </c>
      <c r="S33" s="208" t="s">
        <v>273</v>
      </c>
      <c r="T33" s="225" t="s">
        <v>273</v>
      </c>
      <c r="U33" s="208" t="s">
        <v>273</v>
      </c>
      <c r="V33" s="225" t="s">
        <v>273</v>
      </c>
      <c r="W33" s="208" t="s">
        <v>273</v>
      </c>
      <c r="X33" s="225" t="s">
        <v>273</v>
      </c>
      <c r="Y33" s="208" t="s">
        <v>273</v>
      </c>
      <c r="Z33" s="225" t="s">
        <v>273</v>
      </c>
      <c r="AA33" s="208" t="s">
        <v>273</v>
      </c>
      <c r="AB33" s="225" t="s">
        <v>273</v>
      </c>
      <c r="AC33" s="208" t="s">
        <v>273</v>
      </c>
      <c r="AD33" s="225" t="s">
        <v>273</v>
      </c>
      <c r="AE33" s="208" t="s">
        <v>273</v>
      </c>
      <c r="AF33" s="225" t="s">
        <v>273</v>
      </c>
      <c r="AG33" s="208" t="s">
        <v>273</v>
      </c>
      <c r="AH33" s="225" t="s">
        <v>273</v>
      </c>
      <c r="AI33" s="208" t="s">
        <v>273</v>
      </c>
      <c r="AJ33" s="225" t="s">
        <v>273</v>
      </c>
      <c r="AK33" s="206" t="s">
        <v>273</v>
      </c>
      <c r="AL33" s="225" t="s">
        <v>273</v>
      </c>
      <c r="AM33" s="208" t="s">
        <v>273</v>
      </c>
      <c r="AN33" s="225" t="s">
        <v>273</v>
      </c>
      <c r="AO33" s="208" t="s">
        <v>273</v>
      </c>
      <c r="AP33" s="214" t="s">
        <v>273</v>
      </c>
      <c r="AQ33" s="206" t="s">
        <v>273</v>
      </c>
      <c r="AR33" s="244"/>
    </row>
    <row r="34" spans="1:44" ht="37.15" customHeight="1">
      <c r="A34" s="365"/>
      <c r="B34" s="366"/>
      <c r="C34" s="367"/>
      <c r="D34" s="260" t="s">
        <v>2</v>
      </c>
      <c r="E34" s="227"/>
      <c r="F34" s="228"/>
      <c r="G34" s="229"/>
      <c r="H34" s="225" t="s">
        <v>273</v>
      </c>
      <c r="I34" s="208" t="s">
        <v>273</v>
      </c>
      <c r="J34" s="225" t="s">
        <v>273</v>
      </c>
      <c r="K34" s="208" t="s">
        <v>273</v>
      </c>
      <c r="L34" s="225" t="s">
        <v>273</v>
      </c>
      <c r="M34" s="208" t="s">
        <v>273</v>
      </c>
      <c r="N34" s="225" t="s">
        <v>273</v>
      </c>
      <c r="O34" s="208" t="s">
        <v>273</v>
      </c>
      <c r="P34" s="225" t="s">
        <v>273</v>
      </c>
      <c r="Q34" s="208" t="s">
        <v>273</v>
      </c>
      <c r="R34" s="225" t="s">
        <v>273</v>
      </c>
      <c r="S34" s="208" t="s">
        <v>273</v>
      </c>
      <c r="T34" s="225" t="s">
        <v>273</v>
      </c>
      <c r="U34" s="208" t="s">
        <v>273</v>
      </c>
      <c r="V34" s="225" t="s">
        <v>273</v>
      </c>
      <c r="W34" s="208" t="s">
        <v>273</v>
      </c>
      <c r="X34" s="225" t="s">
        <v>273</v>
      </c>
      <c r="Y34" s="208" t="s">
        <v>273</v>
      </c>
      <c r="Z34" s="225" t="s">
        <v>273</v>
      </c>
      <c r="AA34" s="208" t="s">
        <v>273</v>
      </c>
      <c r="AB34" s="225" t="s">
        <v>273</v>
      </c>
      <c r="AC34" s="208" t="s">
        <v>273</v>
      </c>
      <c r="AD34" s="225" t="s">
        <v>273</v>
      </c>
      <c r="AE34" s="208" t="s">
        <v>273</v>
      </c>
      <c r="AF34" s="225" t="s">
        <v>273</v>
      </c>
      <c r="AG34" s="208" t="s">
        <v>273</v>
      </c>
      <c r="AH34" s="225" t="s">
        <v>273</v>
      </c>
      <c r="AI34" s="208" t="s">
        <v>273</v>
      </c>
      <c r="AJ34" s="225" t="s">
        <v>273</v>
      </c>
      <c r="AK34" s="206" t="s">
        <v>273</v>
      </c>
      <c r="AL34" s="225" t="s">
        <v>273</v>
      </c>
      <c r="AM34" s="208" t="s">
        <v>273</v>
      </c>
      <c r="AN34" s="225" t="s">
        <v>273</v>
      </c>
      <c r="AO34" s="208" t="s">
        <v>273</v>
      </c>
      <c r="AP34" s="214" t="s">
        <v>273</v>
      </c>
      <c r="AQ34" s="206" t="s">
        <v>273</v>
      </c>
      <c r="AR34" s="244"/>
    </row>
    <row r="35" spans="1:44" ht="37.15" customHeight="1">
      <c r="A35" s="365"/>
      <c r="B35" s="366"/>
      <c r="C35" s="367"/>
      <c r="D35" s="131" t="s">
        <v>43</v>
      </c>
      <c r="E35" s="227"/>
      <c r="F35" s="228"/>
      <c r="G35" s="229"/>
      <c r="H35" s="225" t="s">
        <v>273</v>
      </c>
      <c r="I35" s="208" t="s">
        <v>273</v>
      </c>
      <c r="J35" s="225" t="s">
        <v>273</v>
      </c>
      <c r="K35" s="208" t="s">
        <v>273</v>
      </c>
      <c r="L35" s="225" t="s">
        <v>273</v>
      </c>
      <c r="M35" s="208" t="s">
        <v>273</v>
      </c>
      <c r="N35" s="225" t="s">
        <v>273</v>
      </c>
      <c r="O35" s="208" t="s">
        <v>273</v>
      </c>
      <c r="P35" s="225" t="s">
        <v>273</v>
      </c>
      <c r="Q35" s="208" t="s">
        <v>273</v>
      </c>
      <c r="R35" s="225" t="s">
        <v>273</v>
      </c>
      <c r="S35" s="208" t="s">
        <v>273</v>
      </c>
      <c r="T35" s="225" t="s">
        <v>273</v>
      </c>
      <c r="U35" s="208" t="s">
        <v>273</v>
      </c>
      <c r="V35" s="225" t="s">
        <v>273</v>
      </c>
      <c r="W35" s="208" t="s">
        <v>273</v>
      </c>
      <c r="X35" s="225" t="s">
        <v>273</v>
      </c>
      <c r="Y35" s="208" t="s">
        <v>273</v>
      </c>
      <c r="Z35" s="225" t="s">
        <v>273</v>
      </c>
      <c r="AA35" s="208" t="s">
        <v>273</v>
      </c>
      <c r="AB35" s="225" t="s">
        <v>273</v>
      </c>
      <c r="AC35" s="208" t="s">
        <v>273</v>
      </c>
      <c r="AD35" s="225" t="s">
        <v>273</v>
      </c>
      <c r="AE35" s="208" t="s">
        <v>273</v>
      </c>
      <c r="AF35" s="225" t="s">
        <v>273</v>
      </c>
      <c r="AG35" s="208" t="s">
        <v>273</v>
      </c>
      <c r="AH35" s="225" t="s">
        <v>273</v>
      </c>
      <c r="AI35" s="208" t="s">
        <v>273</v>
      </c>
      <c r="AJ35" s="225" t="s">
        <v>273</v>
      </c>
      <c r="AK35" s="206" t="s">
        <v>273</v>
      </c>
      <c r="AL35" s="225" t="s">
        <v>273</v>
      </c>
      <c r="AM35" s="208" t="s">
        <v>273</v>
      </c>
      <c r="AN35" s="225" t="s">
        <v>273</v>
      </c>
      <c r="AO35" s="208" t="s">
        <v>273</v>
      </c>
      <c r="AP35" s="214" t="s">
        <v>273</v>
      </c>
      <c r="AQ35" s="206" t="s">
        <v>273</v>
      </c>
      <c r="AR35" s="244"/>
    </row>
    <row r="36" spans="1:44" s="107" customFormat="1" ht="15.75">
      <c r="A36" s="338" t="s">
        <v>270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339"/>
      <c r="AQ36" s="339"/>
      <c r="AR36" s="340"/>
    </row>
    <row r="37" spans="1:44" ht="18.75" customHeight="1">
      <c r="A37" s="326" t="s">
        <v>1</v>
      </c>
      <c r="B37" s="319" t="s">
        <v>318</v>
      </c>
      <c r="C37" s="319"/>
      <c r="D37" s="115" t="s">
        <v>41</v>
      </c>
      <c r="E37" s="208">
        <f>SUM(E38:E40)</f>
        <v>11217.21</v>
      </c>
      <c r="F37" s="208">
        <f>SUM(F38:F40)</f>
        <v>4102.9830700000002</v>
      </c>
      <c r="G37" s="254">
        <f>F37/E37</f>
        <v>0.36577572052230461</v>
      </c>
      <c r="H37" s="208">
        <f t="shared" ref="H37" si="44">SUM(H38:H40)</f>
        <v>0</v>
      </c>
      <c r="I37" s="208">
        <f t="shared" ref="I37" si="45">SUM(I38:I40)</f>
        <v>0</v>
      </c>
      <c r="J37" s="208"/>
      <c r="K37" s="208">
        <f t="shared" ref="K37:L37" si="46">SUM(K38:K40)</f>
        <v>0</v>
      </c>
      <c r="L37" s="208">
        <f t="shared" si="46"/>
        <v>0</v>
      </c>
      <c r="M37" s="208"/>
      <c r="N37" s="208">
        <f t="shared" ref="N37:O37" si="47">SUM(N38:N40)</f>
        <v>0</v>
      </c>
      <c r="O37" s="208">
        <f t="shared" si="47"/>
        <v>0</v>
      </c>
      <c r="P37" s="208"/>
      <c r="Q37" s="208">
        <f t="shared" ref="Q37:R37" si="48">SUM(Q38:Q40)</f>
        <v>159.05000000000001</v>
      </c>
      <c r="R37" s="208">
        <f t="shared" si="48"/>
        <v>159.05000000000001</v>
      </c>
      <c r="S37" s="253">
        <f>R37/Q37</f>
        <v>1</v>
      </c>
      <c r="T37" s="208">
        <f t="shared" ref="T37:U37" si="49">SUM(T38:T40)</f>
        <v>0</v>
      </c>
      <c r="U37" s="208">
        <f t="shared" si="49"/>
        <v>0</v>
      </c>
      <c r="V37" s="208"/>
      <c r="W37" s="208">
        <f t="shared" ref="W37:X37" si="50">SUM(W38:W40)</f>
        <v>0</v>
      </c>
      <c r="X37" s="208">
        <f t="shared" si="50"/>
        <v>0</v>
      </c>
      <c r="Y37" s="208"/>
      <c r="Z37" s="208">
        <f t="shared" ref="Z37:AA37" si="51">SUM(Z38:Z40)</f>
        <v>80</v>
      </c>
      <c r="AA37" s="208">
        <f t="shared" si="51"/>
        <v>80</v>
      </c>
      <c r="AB37" s="253">
        <f>AA37/Z37</f>
        <v>1</v>
      </c>
      <c r="AC37" s="208">
        <f t="shared" ref="AC37:AD37" si="52">SUM(AC38:AC40)</f>
        <v>3863.9330699999996</v>
      </c>
      <c r="AD37" s="208">
        <f t="shared" si="52"/>
        <v>3863.9330699999996</v>
      </c>
      <c r="AE37" s="208"/>
      <c r="AF37" s="208">
        <f t="shared" ref="AF37:AG37" si="53">SUM(AF38:AF40)</f>
        <v>0</v>
      </c>
      <c r="AG37" s="208">
        <f t="shared" si="53"/>
        <v>0</v>
      </c>
      <c r="AH37" s="208"/>
      <c r="AI37" s="208">
        <f t="shared" ref="AI37:AJ37" si="54">SUM(AI38:AI40)</f>
        <v>0</v>
      </c>
      <c r="AJ37" s="208">
        <f t="shared" si="54"/>
        <v>0</v>
      </c>
      <c r="AK37" s="206"/>
      <c r="AL37" s="208">
        <f t="shared" ref="AL37:AM37" si="55">SUM(AL38:AL40)</f>
        <v>1766.25</v>
      </c>
      <c r="AM37" s="208">
        <f t="shared" si="55"/>
        <v>0</v>
      </c>
      <c r="AN37" s="208"/>
      <c r="AO37" s="208">
        <f t="shared" ref="AO37:AP37" si="56">SUM(AO38:AO40)</f>
        <v>5347.9769299999998</v>
      </c>
      <c r="AP37" s="206">
        <f t="shared" si="56"/>
        <v>0</v>
      </c>
      <c r="AQ37" s="206"/>
      <c r="AR37" s="323"/>
    </row>
    <row r="38" spans="1:44" ht="31.5">
      <c r="A38" s="326"/>
      <c r="B38" s="319"/>
      <c r="C38" s="319"/>
      <c r="D38" s="260" t="s">
        <v>37</v>
      </c>
      <c r="E38" s="209">
        <f t="shared" ref="E38:F40" si="57">H38+K38+N38+Q38+T38+W38+Z38+AC38+AF38+AI38+AL38+AO38</f>
        <v>0</v>
      </c>
      <c r="F38" s="209">
        <f t="shared" si="57"/>
        <v>0</v>
      </c>
      <c r="G38" s="230"/>
      <c r="H38" s="209">
        <f t="shared" ref="H38:I40" si="58">H42+H46+H50+H54+H58+H62+H66+H70+H74+H78+H82+H86+H90+H94+H98+H102+H106+H110</f>
        <v>0</v>
      </c>
      <c r="I38" s="209">
        <f t="shared" si="58"/>
        <v>0</v>
      </c>
      <c r="J38" s="209"/>
      <c r="K38" s="209">
        <f t="shared" ref="K38:L40" si="59">K42+K46+K50+K54+K58+K62+K66+K70+K74+K78+K82+K86+K90+K94+K98+K102+K106+K110</f>
        <v>0</v>
      </c>
      <c r="L38" s="209">
        <f t="shared" si="59"/>
        <v>0</v>
      </c>
      <c r="M38" s="209"/>
      <c r="N38" s="209">
        <f t="shared" ref="N38:O40" si="60">N42+N46+N50+N54+N58+N62+N66+N70+N74+N78+N82+N86+N90+N94+N98+N102+N106+N110</f>
        <v>0</v>
      </c>
      <c r="O38" s="209">
        <f t="shared" si="60"/>
        <v>0</v>
      </c>
      <c r="P38" s="209"/>
      <c r="Q38" s="209">
        <f t="shared" ref="Q38:R40" si="61">Q42+Q46+Q50+Q54+Q58+Q62+Q66+Q70+Q74+Q78+Q82+Q86+Q90+Q94+Q98+Q102+Q106+Q110</f>
        <v>0</v>
      </c>
      <c r="R38" s="209">
        <f t="shared" si="61"/>
        <v>0</v>
      </c>
      <c r="S38" s="231"/>
      <c r="T38" s="209">
        <f t="shared" ref="T38:U40" si="62">T42+T46+T50+T54+T58+T62+T66+T70+T74+T78+T82+T86+T90+T94+T98+T102+T106+T110</f>
        <v>0</v>
      </c>
      <c r="U38" s="209">
        <f t="shared" si="62"/>
        <v>0</v>
      </c>
      <c r="V38" s="209"/>
      <c r="W38" s="209">
        <f t="shared" ref="W38:X40" si="63">W42+W46+W50+W54+W58+W62+W66+W70+W74+W78+W82+W86+W90+W94+W98+W102+W106+W110</f>
        <v>0</v>
      </c>
      <c r="X38" s="209">
        <f t="shared" si="63"/>
        <v>0</v>
      </c>
      <c r="Y38" s="209"/>
      <c r="Z38" s="209">
        <f t="shared" ref="Z38:AA40" si="64">Z42+Z46+Z50+Z54+Z58+Z62+Z66+Z70+Z74+Z78+Z82+Z86+Z90+Z94+Z98+Z102+Z106+Z110</f>
        <v>0</v>
      </c>
      <c r="AA38" s="209">
        <f t="shared" si="64"/>
        <v>0</v>
      </c>
      <c r="AB38" s="209"/>
      <c r="AC38" s="209">
        <f t="shared" ref="AC38:AD40" si="65">AC42+AC46+AC50+AC54+AC58+AC62+AC66+AC70+AC74+AC78+AC82+AC86+AC90+AC94+AC98+AC102+AC106+AC110</f>
        <v>0</v>
      </c>
      <c r="AD38" s="209">
        <f t="shared" si="65"/>
        <v>0</v>
      </c>
      <c r="AE38" s="209"/>
      <c r="AF38" s="209">
        <f t="shared" ref="AF38:AG40" si="66">AF42+AF46+AF50+AF54+AF58+AF62+AF66+AF70+AF74+AF78+AF82+AF86+AF90+AF94+AF98+AF102+AF106+AF110</f>
        <v>0</v>
      </c>
      <c r="AG38" s="209">
        <f t="shared" si="66"/>
        <v>0</v>
      </c>
      <c r="AH38" s="209"/>
      <c r="AI38" s="209">
        <f t="shared" ref="AI38:AJ40" si="67">AI42+AI46+AI50+AI54+AI58+AI62+AI66+AI70+AI74+AI78+AI82+AI86+AI90+AI94+AI98+AI102+AI106+AI110</f>
        <v>0</v>
      </c>
      <c r="AJ38" s="209">
        <f t="shared" si="67"/>
        <v>0</v>
      </c>
      <c r="AK38" s="207"/>
      <c r="AL38" s="209">
        <f t="shared" ref="AL38:AM40" si="68">AL42+AL46+AL50+AL54+AL58+AL62+AL66+AL70+AL74+AL78+AL82+AL86+AL90+AL94+AL98+AL102+AL106+AL110</f>
        <v>0</v>
      </c>
      <c r="AM38" s="209">
        <f t="shared" si="68"/>
        <v>0</v>
      </c>
      <c r="AN38" s="209"/>
      <c r="AO38" s="209">
        <f t="shared" ref="AO38:AP40" si="69">AO42+AO46+AO50+AO54+AO58+AO62+AO66+AO70+AO74+AO78+AO82+AO86+AO90+AO94+AO98+AO102+AO106+AO110</f>
        <v>0</v>
      </c>
      <c r="AP38" s="207">
        <f t="shared" si="69"/>
        <v>0</v>
      </c>
      <c r="AQ38" s="207"/>
      <c r="AR38" s="324"/>
    </row>
    <row r="39" spans="1:44" ht="46.5" customHeight="1">
      <c r="A39" s="326"/>
      <c r="B39" s="319"/>
      <c r="C39" s="319"/>
      <c r="D39" s="260" t="s">
        <v>2</v>
      </c>
      <c r="E39" s="209">
        <f>H39+K39+N39+Q39+T39+W39+Z39+AC39+AF39+AI39+AL39+AO39</f>
        <v>8198.6009999999987</v>
      </c>
      <c r="F39" s="209">
        <f t="shared" si="57"/>
        <v>3438.9004299999997</v>
      </c>
      <c r="G39" s="230"/>
      <c r="H39" s="209">
        <f t="shared" si="58"/>
        <v>0</v>
      </c>
      <c r="I39" s="209">
        <f t="shared" si="58"/>
        <v>0</v>
      </c>
      <c r="J39" s="209"/>
      <c r="K39" s="209">
        <f t="shared" si="59"/>
        <v>0</v>
      </c>
      <c r="L39" s="209">
        <f t="shared" si="59"/>
        <v>0</v>
      </c>
      <c r="M39" s="209"/>
      <c r="N39" s="209">
        <f t="shared" si="60"/>
        <v>0</v>
      </c>
      <c r="O39" s="209">
        <f t="shared" si="60"/>
        <v>0</v>
      </c>
      <c r="P39" s="209"/>
      <c r="Q39" s="209">
        <f t="shared" si="61"/>
        <v>0</v>
      </c>
      <c r="R39" s="209">
        <f t="shared" si="61"/>
        <v>0</v>
      </c>
      <c r="S39" s="231"/>
      <c r="T39" s="209">
        <f t="shared" si="62"/>
        <v>0</v>
      </c>
      <c r="U39" s="209">
        <f t="shared" si="62"/>
        <v>0</v>
      </c>
      <c r="V39" s="209"/>
      <c r="W39" s="209">
        <f t="shared" si="63"/>
        <v>0</v>
      </c>
      <c r="X39" s="209">
        <f t="shared" si="63"/>
        <v>0</v>
      </c>
      <c r="Y39" s="209"/>
      <c r="Z39" s="209">
        <f t="shared" si="64"/>
        <v>0</v>
      </c>
      <c r="AA39" s="209">
        <f t="shared" si="64"/>
        <v>0</v>
      </c>
      <c r="AB39" s="209"/>
      <c r="AC39" s="209">
        <f t="shared" si="65"/>
        <v>3438.9004299999997</v>
      </c>
      <c r="AD39" s="209">
        <f t="shared" si="65"/>
        <v>3438.9004299999997</v>
      </c>
      <c r="AE39" s="209"/>
      <c r="AF39" s="209">
        <f t="shared" si="66"/>
        <v>0</v>
      </c>
      <c r="AG39" s="209">
        <f t="shared" si="66"/>
        <v>0</v>
      </c>
      <c r="AH39" s="209"/>
      <c r="AI39" s="209">
        <f t="shared" si="67"/>
        <v>0</v>
      </c>
      <c r="AJ39" s="209">
        <f t="shared" si="67"/>
        <v>0</v>
      </c>
      <c r="AK39" s="207"/>
      <c r="AL39" s="209">
        <f t="shared" si="68"/>
        <v>0</v>
      </c>
      <c r="AM39" s="209">
        <f t="shared" si="68"/>
        <v>0</v>
      </c>
      <c r="AN39" s="209"/>
      <c r="AO39" s="209">
        <f t="shared" si="69"/>
        <v>4759.70057</v>
      </c>
      <c r="AP39" s="207">
        <f t="shared" si="69"/>
        <v>0</v>
      </c>
      <c r="AQ39" s="207"/>
      <c r="AR39" s="324"/>
    </row>
    <row r="40" spans="1:44" ht="27.2" customHeight="1">
      <c r="A40" s="326"/>
      <c r="B40" s="319"/>
      <c r="C40" s="319"/>
      <c r="D40" s="261" t="s">
        <v>43</v>
      </c>
      <c r="E40" s="209">
        <f>H40+K40+N40+Q40+T40+W40+Z40+AC40+AF40+AI40+AL40+AO40</f>
        <v>3018.6089999999999</v>
      </c>
      <c r="F40" s="209">
        <f t="shared" si="57"/>
        <v>664.08264000000008</v>
      </c>
      <c r="G40" s="254">
        <f>F40/E40</f>
        <v>0.2199962433027928</v>
      </c>
      <c r="H40" s="209">
        <f t="shared" si="58"/>
        <v>0</v>
      </c>
      <c r="I40" s="209">
        <f t="shared" si="58"/>
        <v>0</v>
      </c>
      <c r="J40" s="209"/>
      <c r="K40" s="209">
        <f t="shared" si="59"/>
        <v>0</v>
      </c>
      <c r="L40" s="209">
        <f t="shared" si="59"/>
        <v>0</v>
      </c>
      <c r="M40" s="209"/>
      <c r="N40" s="209">
        <f t="shared" si="60"/>
        <v>0</v>
      </c>
      <c r="O40" s="209">
        <f t="shared" si="60"/>
        <v>0</v>
      </c>
      <c r="P40" s="209"/>
      <c r="Q40" s="209">
        <f t="shared" si="61"/>
        <v>159.05000000000001</v>
      </c>
      <c r="R40" s="209">
        <f t="shared" si="61"/>
        <v>159.05000000000001</v>
      </c>
      <c r="S40" s="253">
        <f>R40/Q40</f>
        <v>1</v>
      </c>
      <c r="T40" s="209">
        <f t="shared" si="62"/>
        <v>0</v>
      </c>
      <c r="U40" s="209">
        <f t="shared" si="62"/>
        <v>0</v>
      </c>
      <c r="V40" s="209"/>
      <c r="W40" s="209">
        <f t="shared" si="63"/>
        <v>0</v>
      </c>
      <c r="X40" s="209">
        <f t="shared" si="63"/>
        <v>0</v>
      </c>
      <c r="Y40" s="209"/>
      <c r="Z40" s="209">
        <f t="shared" si="64"/>
        <v>80</v>
      </c>
      <c r="AA40" s="209">
        <f t="shared" si="64"/>
        <v>80</v>
      </c>
      <c r="AB40" s="253">
        <f>AA40/Z40</f>
        <v>1</v>
      </c>
      <c r="AC40" s="209">
        <f t="shared" si="65"/>
        <v>425.03264000000001</v>
      </c>
      <c r="AD40" s="209">
        <f t="shared" si="65"/>
        <v>425.03264000000001</v>
      </c>
      <c r="AE40" s="209"/>
      <c r="AF40" s="209">
        <f t="shared" si="66"/>
        <v>0</v>
      </c>
      <c r="AG40" s="209">
        <f t="shared" si="66"/>
        <v>0</v>
      </c>
      <c r="AH40" s="209"/>
      <c r="AI40" s="209">
        <f t="shared" si="67"/>
        <v>0</v>
      </c>
      <c r="AJ40" s="209">
        <f t="shared" si="67"/>
        <v>0</v>
      </c>
      <c r="AK40" s="207"/>
      <c r="AL40" s="209">
        <f t="shared" si="68"/>
        <v>1766.25</v>
      </c>
      <c r="AM40" s="209">
        <f t="shared" si="68"/>
        <v>0</v>
      </c>
      <c r="AN40" s="209"/>
      <c r="AO40" s="209">
        <f t="shared" si="69"/>
        <v>588.27635999999995</v>
      </c>
      <c r="AP40" s="207">
        <f t="shared" si="69"/>
        <v>0</v>
      </c>
      <c r="AQ40" s="207"/>
      <c r="AR40" s="324"/>
    </row>
    <row r="41" spans="1:44" s="119" customFormat="1" ht="22.15" customHeight="1">
      <c r="A41" s="326" t="s">
        <v>434</v>
      </c>
      <c r="B41" s="319" t="s">
        <v>441</v>
      </c>
      <c r="C41" s="325" t="s">
        <v>517</v>
      </c>
      <c r="D41" s="115" t="s">
        <v>41</v>
      </c>
      <c r="E41" s="208">
        <f>SUM(E42:E44)</f>
        <v>493.5</v>
      </c>
      <c r="F41" s="208">
        <f>SUM(F42:F44)</f>
        <v>0</v>
      </c>
      <c r="G41" s="208">
        <f>F41/E41*100</f>
        <v>0</v>
      </c>
      <c r="H41" s="208">
        <f>SUM(H42:H44)</f>
        <v>0</v>
      </c>
      <c r="I41" s="208">
        <f t="shared" ref="I41:AQ41" si="70">SUM(I42:I44)</f>
        <v>0</v>
      </c>
      <c r="J41" s="208">
        <f t="shared" si="70"/>
        <v>0</v>
      </c>
      <c r="K41" s="208">
        <f t="shared" si="70"/>
        <v>0</v>
      </c>
      <c r="L41" s="208">
        <f t="shared" si="70"/>
        <v>0</v>
      </c>
      <c r="M41" s="208">
        <f t="shared" si="70"/>
        <v>0</v>
      </c>
      <c r="N41" s="208">
        <f t="shared" si="70"/>
        <v>0</v>
      </c>
      <c r="O41" s="208">
        <f t="shared" si="70"/>
        <v>0</v>
      </c>
      <c r="P41" s="208">
        <f t="shared" si="70"/>
        <v>0</v>
      </c>
      <c r="Q41" s="208">
        <f t="shared" si="70"/>
        <v>0</v>
      </c>
      <c r="R41" s="208">
        <f t="shared" si="70"/>
        <v>0</v>
      </c>
      <c r="S41" s="208">
        <f t="shared" si="70"/>
        <v>0</v>
      </c>
      <c r="T41" s="208">
        <f t="shared" si="70"/>
        <v>0</v>
      </c>
      <c r="U41" s="208">
        <f t="shared" si="70"/>
        <v>0</v>
      </c>
      <c r="V41" s="208">
        <f t="shared" si="70"/>
        <v>0</v>
      </c>
      <c r="W41" s="208">
        <f t="shared" si="70"/>
        <v>0</v>
      </c>
      <c r="X41" s="208">
        <f t="shared" si="70"/>
        <v>0</v>
      </c>
      <c r="Y41" s="208">
        <f t="shared" si="70"/>
        <v>0</v>
      </c>
      <c r="Z41" s="208">
        <f t="shared" si="70"/>
        <v>0</v>
      </c>
      <c r="AA41" s="208">
        <f t="shared" si="70"/>
        <v>0</v>
      </c>
      <c r="AB41" s="208">
        <f t="shared" si="70"/>
        <v>0</v>
      </c>
      <c r="AC41" s="208">
        <f t="shared" si="70"/>
        <v>0</v>
      </c>
      <c r="AD41" s="208">
        <f t="shared" si="70"/>
        <v>0</v>
      </c>
      <c r="AE41" s="208">
        <f t="shared" si="70"/>
        <v>0</v>
      </c>
      <c r="AF41" s="208">
        <f t="shared" si="70"/>
        <v>0</v>
      </c>
      <c r="AG41" s="208">
        <f t="shared" si="70"/>
        <v>0</v>
      </c>
      <c r="AH41" s="208">
        <f t="shared" si="70"/>
        <v>0</v>
      </c>
      <c r="AI41" s="208">
        <f t="shared" si="70"/>
        <v>0</v>
      </c>
      <c r="AJ41" s="208">
        <f t="shared" si="70"/>
        <v>0</v>
      </c>
      <c r="AK41" s="206">
        <f t="shared" si="70"/>
        <v>0</v>
      </c>
      <c r="AL41" s="208">
        <f t="shared" si="70"/>
        <v>493.5</v>
      </c>
      <c r="AM41" s="208">
        <f t="shared" si="70"/>
        <v>0</v>
      </c>
      <c r="AN41" s="208">
        <f t="shared" si="70"/>
        <v>0</v>
      </c>
      <c r="AO41" s="208">
        <f t="shared" si="70"/>
        <v>0</v>
      </c>
      <c r="AP41" s="206">
        <f t="shared" si="70"/>
        <v>0</v>
      </c>
      <c r="AQ41" s="206">
        <f t="shared" si="70"/>
        <v>0</v>
      </c>
      <c r="AR41" s="323"/>
    </row>
    <row r="42" spans="1:44" ht="31.5">
      <c r="A42" s="326"/>
      <c r="B42" s="319"/>
      <c r="C42" s="325"/>
      <c r="D42" s="260" t="s">
        <v>37</v>
      </c>
      <c r="E42" s="209">
        <f t="shared" ref="E42:E44" si="71">H42+K42+N42+Q42+T42+W42+Z42+AC42+AF42+AI42+AL42+AO42</f>
        <v>0</v>
      </c>
      <c r="F42" s="209">
        <f t="shared" ref="F42:F44" si="72">I42+L42+O42+R42+U42+X42+AA42+AD42+AG42+AJ42+AM42+AP42</f>
        <v>0</v>
      </c>
      <c r="G42" s="208" t="e">
        <f t="shared" ref="G42:G44" si="73">F42/E42*100</f>
        <v>#DIV/0!</v>
      </c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7"/>
      <c r="AL42" s="209"/>
      <c r="AM42" s="209"/>
      <c r="AN42" s="209"/>
      <c r="AO42" s="209"/>
      <c r="AP42" s="207"/>
      <c r="AQ42" s="207"/>
      <c r="AR42" s="324"/>
    </row>
    <row r="43" spans="1:44" ht="31.15" customHeight="1">
      <c r="A43" s="326"/>
      <c r="B43" s="319"/>
      <c r="C43" s="325"/>
      <c r="D43" s="260" t="s">
        <v>2</v>
      </c>
      <c r="E43" s="209">
        <f t="shared" si="71"/>
        <v>0</v>
      </c>
      <c r="F43" s="209">
        <f t="shared" si="72"/>
        <v>0</v>
      </c>
      <c r="G43" s="208" t="e">
        <f t="shared" si="73"/>
        <v>#DIV/0!</v>
      </c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7"/>
      <c r="AL43" s="209"/>
      <c r="AM43" s="209"/>
      <c r="AN43" s="209"/>
      <c r="AO43" s="209"/>
      <c r="AP43" s="207"/>
      <c r="AQ43" s="207"/>
      <c r="AR43" s="324"/>
    </row>
    <row r="44" spans="1:44" ht="28.5" customHeight="1">
      <c r="A44" s="326"/>
      <c r="B44" s="319"/>
      <c r="C44" s="325"/>
      <c r="D44" s="261" t="s">
        <v>43</v>
      </c>
      <c r="E44" s="209">
        <f t="shared" si="71"/>
        <v>493.5</v>
      </c>
      <c r="F44" s="209">
        <f t="shared" si="72"/>
        <v>0</v>
      </c>
      <c r="G44" s="208">
        <f t="shared" si="73"/>
        <v>0</v>
      </c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7"/>
      <c r="AL44" s="173">
        <v>493.5</v>
      </c>
      <c r="AM44" s="209"/>
      <c r="AN44" s="209"/>
      <c r="AO44" s="209"/>
      <c r="AP44" s="207"/>
      <c r="AQ44" s="207"/>
      <c r="AR44" s="324"/>
    </row>
    <row r="45" spans="1:44" s="119" customFormat="1" ht="22.15" customHeight="1">
      <c r="A45" s="326" t="s">
        <v>435</v>
      </c>
      <c r="B45" s="319" t="s">
        <v>442</v>
      </c>
      <c r="C45" s="325" t="s">
        <v>517</v>
      </c>
      <c r="D45" s="115" t="s">
        <v>41</v>
      </c>
      <c r="E45" s="208">
        <f>SUM(E46:E48)</f>
        <v>159.05000000000001</v>
      </c>
      <c r="F45" s="208">
        <f>SUM(F46:F48)</f>
        <v>159.05000000000001</v>
      </c>
      <c r="G45" s="208">
        <f>F45/E45*100</f>
        <v>100</v>
      </c>
      <c r="H45" s="208">
        <f>SUM(H46:H48)</f>
        <v>0</v>
      </c>
      <c r="I45" s="208">
        <f t="shared" ref="I45:AQ45" si="74">SUM(I46:I48)</f>
        <v>0</v>
      </c>
      <c r="J45" s="208">
        <f t="shared" si="74"/>
        <v>0</v>
      </c>
      <c r="K45" s="208">
        <f t="shared" si="74"/>
        <v>0</v>
      </c>
      <c r="L45" s="208">
        <f t="shared" si="74"/>
        <v>0</v>
      </c>
      <c r="M45" s="208">
        <f t="shared" si="74"/>
        <v>0</v>
      </c>
      <c r="N45" s="208">
        <f t="shared" si="74"/>
        <v>0</v>
      </c>
      <c r="O45" s="208">
        <f t="shared" si="74"/>
        <v>0</v>
      </c>
      <c r="P45" s="208">
        <f t="shared" si="74"/>
        <v>0</v>
      </c>
      <c r="Q45" s="208">
        <f t="shared" si="74"/>
        <v>159.05000000000001</v>
      </c>
      <c r="R45" s="208">
        <f t="shared" si="74"/>
        <v>159.05000000000001</v>
      </c>
      <c r="S45" s="208">
        <f>R45/Q45*100</f>
        <v>100</v>
      </c>
      <c r="T45" s="208">
        <f t="shared" si="74"/>
        <v>0</v>
      </c>
      <c r="U45" s="208">
        <f t="shared" si="74"/>
        <v>0</v>
      </c>
      <c r="V45" s="208">
        <f t="shared" si="74"/>
        <v>0</v>
      </c>
      <c r="W45" s="208">
        <f t="shared" si="74"/>
        <v>0</v>
      </c>
      <c r="X45" s="208">
        <f t="shared" si="74"/>
        <v>0</v>
      </c>
      <c r="Y45" s="208">
        <f t="shared" si="74"/>
        <v>0</v>
      </c>
      <c r="Z45" s="208">
        <f t="shared" si="74"/>
        <v>0</v>
      </c>
      <c r="AA45" s="208">
        <f t="shared" si="74"/>
        <v>0</v>
      </c>
      <c r="AB45" s="208">
        <f t="shared" si="74"/>
        <v>0</v>
      </c>
      <c r="AC45" s="208">
        <f t="shared" si="74"/>
        <v>0</v>
      </c>
      <c r="AD45" s="208">
        <f t="shared" si="74"/>
        <v>0</v>
      </c>
      <c r="AE45" s="208">
        <f t="shared" si="74"/>
        <v>0</v>
      </c>
      <c r="AF45" s="208">
        <f t="shared" si="74"/>
        <v>0</v>
      </c>
      <c r="AG45" s="208">
        <f t="shared" si="74"/>
        <v>0</v>
      </c>
      <c r="AH45" s="208">
        <f t="shared" si="74"/>
        <v>0</v>
      </c>
      <c r="AI45" s="208">
        <f t="shared" si="74"/>
        <v>0</v>
      </c>
      <c r="AJ45" s="208">
        <f t="shared" si="74"/>
        <v>0</v>
      </c>
      <c r="AK45" s="206">
        <f t="shared" si="74"/>
        <v>0</v>
      </c>
      <c r="AL45" s="208">
        <f t="shared" si="74"/>
        <v>0</v>
      </c>
      <c r="AM45" s="208">
        <f t="shared" si="74"/>
        <v>0</v>
      </c>
      <c r="AN45" s="208">
        <f t="shared" si="74"/>
        <v>0</v>
      </c>
      <c r="AO45" s="208">
        <f t="shared" si="74"/>
        <v>0</v>
      </c>
      <c r="AP45" s="206">
        <f t="shared" si="74"/>
        <v>0</v>
      </c>
      <c r="AQ45" s="206">
        <f t="shared" si="74"/>
        <v>0</v>
      </c>
      <c r="AR45" s="323"/>
    </row>
    <row r="46" spans="1:44" ht="31.5">
      <c r="A46" s="326"/>
      <c r="B46" s="319"/>
      <c r="C46" s="325"/>
      <c r="D46" s="260" t="s">
        <v>37</v>
      </c>
      <c r="E46" s="209">
        <f t="shared" ref="E46:E48" si="75">H46+K46+N46+Q46+T46+W46+Z46+AC46+AF46+AI46+AL46+AO46</f>
        <v>0</v>
      </c>
      <c r="F46" s="209">
        <f t="shared" ref="F46:F48" si="76">I46+L46+O46+R46+U46+X46+AA46+AD46+AG46+AJ46+AM46+AP46</f>
        <v>0</v>
      </c>
      <c r="G46" s="208" t="e">
        <f t="shared" ref="G46:G48" si="77">F46/E46*100</f>
        <v>#DIV/0!</v>
      </c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7"/>
      <c r="AL46" s="209"/>
      <c r="AM46" s="209"/>
      <c r="AN46" s="209"/>
      <c r="AO46" s="209"/>
      <c r="AP46" s="207"/>
      <c r="AQ46" s="207"/>
      <c r="AR46" s="324"/>
    </row>
    <row r="47" spans="1:44" ht="31.15" customHeight="1">
      <c r="A47" s="326"/>
      <c r="B47" s="319"/>
      <c r="C47" s="325"/>
      <c r="D47" s="260" t="s">
        <v>2</v>
      </c>
      <c r="E47" s="209">
        <f t="shared" si="75"/>
        <v>0</v>
      </c>
      <c r="F47" s="209">
        <f t="shared" si="76"/>
        <v>0</v>
      </c>
      <c r="G47" s="208" t="e">
        <f t="shared" si="77"/>
        <v>#DIV/0!</v>
      </c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7"/>
      <c r="AL47" s="209"/>
      <c r="AM47" s="209"/>
      <c r="AN47" s="209"/>
      <c r="AO47" s="209"/>
      <c r="AP47" s="207"/>
      <c r="AQ47" s="207"/>
      <c r="AR47" s="324"/>
    </row>
    <row r="48" spans="1:44" ht="28.5" customHeight="1">
      <c r="A48" s="326"/>
      <c r="B48" s="319"/>
      <c r="C48" s="325"/>
      <c r="D48" s="261" t="s">
        <v>43</v>
      </c>
      <c r="E48" s="209">
        <f t="shared" si="75"/>
        <v>159.05000000000001</v>
      </c>
      <c r="F48" s="209">
        <f t="shared" si="76"/>
        <v>159.05000000000001</v>
      </c>
      <c r="G48" s="208">
        <f t="shared" si="77"/>
        <v>100</v>
      </c>
      <c r="H48" s="209"/>
      <c r="I48" s="209"/>
      <c r="J48" s="209"/>
      <c r="K48" s="209"/>
      <c r="L48" s="209"/>
      <c r="M48" s="209"/>
      <c r="N48" s="209"/>
      <c r="O48" s="209"/>
      <c r="P48" s="209"/>
      <c r="Q48" s="209">
        <v>159.05000000000001</v>
      </c>
      <c r="R48" s="209">
        <v>159.05000000000001</v>
      </c>
      <c r="S48" s="208">
        <f>R48/Q48*100</f>
        <v>100</v>
      </c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7"/>
      <c r="AL48" s="173"/>
      <c r="AM48" s="209"/>
      <c r="AN48" s="209"/>
      <c r="AO48" s="209"/>
      <c r="AP48" s="207"/>
      <c r="AQ48" s="207"/>
      <c r="AR48" s="324"/>
    </row>
    <row r="49" spans="1:44" s="119" customFormat="1" ht="22.15" customHeight="1">
      <c r="A49" s="326" t="s">
        <v>436</v>
      </c>
      <c r="B49" s="319" t="s">
        <v>443</v>
      </c>
      <c r="C49" s="325" t="s">
        <v>517</v>
      </c>
      <c r="D49" s="115" t="s">
        <v>41</v>
      </c>
      <c r="E49" s="208">
        <f>SUM(E50:E52)</f>
        <v>152.75</v>
      </c>
      <c r="F49" s="208">
        <f>SUM(F50:F52)</f>
        <v>0</v>
      </c>
      <c r="G49" s="208">
        <f>F49/E49*100</f>
        <v>0</v>
      </c>
      <c r="H49" s="208">
        <f>SUM(H50:H52)</f>
        <v>0</v>
      </c>
      <c r="I49" s="208">
        <f t="shared" ref="I49:AQ49" si="78">SUM(I50:I52)</f>
        <v>0</v>
      </c>
      <c r="J49" s="208">
        <f t="shared" si="78"/>
        <v>0</v>
      </c>
      <c r="K49" s="208">
        <f t="shared" si="78"/>
        <v>0</v>
      </c>
      <c r="L49" s="208">
        <f t="shared" si="78"/>
        <v>0</v>
      </c>
      <c r="M49" s="208">
        <f t="shared" si="78"/>
        <v>0</v>
      </c>
      <c r="N49" s="208">
        <f t="shared" si="78"/>
        <v>0</v>
      </c>
      <c r="O49" s="208">
        <f t="shared" si="78"/>
        <v>0</v>
      </c>
      <c r="P49" s="208">
        <f t="shared" si="78"/>
        <v>0</v>
      </c>
      <c r="Q49" s="208">
        <f t="shared" si="78"/>
        <v>0</v>
      </c>
      <c r="R49" s="208">
        <f t="shared" si="78"/>
        <v>0</v>
      </c>
      <c r="S49" s="208">
        <f t="shared" si="78"/>
        <v>0</v>
      </c>
      <c r="T49" s="208">
        <f t="shared" si="78"/>
        <v>0</v>
      </c>
      <c r="U49" s="208">
        <f t="shared" si="78"/>
        <v>0</v>
      </c>
      <c r="V49" s="208">
        <f t="shared" si="78"/>
        <v>0</v>
      </c>
      <c r="W49" s="208">
        <f t="shared" si="78"/>
        <v>0</v>
      </c>
      <c r="X49" s="208">
        <f t="shared" si="78"/>
        <v>0</v>
      </c>
      <c r="Y49" s="208">
        <f t="shared" si="78"/>
        <v>0</v>
      </c>
      <c r="Z49" s="208">
        <f t="shared" si="78"/>
        <v>0</v>
      </c>
      <c r="AA49" s="208">
        <f t="shared" si="78"/>
        <v>0</v>
      </c>
      <c r="AB49" s="208">
        <f t="shared" si="78"/>
        <v>0</v>
      </c>
      <c r="AC49" s="208">
        <f t="shared" si="78"/>
        <v>0</v>
      </c>
      <c r="AD49" s="208">
        <f t="shared" si="78"/>
        <v>0</v>
      </c>
      <c r="AE49" s="208">
        <f t="shared" si="78"/>
        <v>0</v>
      </c>
      <c r="AF49" s="208">
        <f t="shared" si="78"/>
        <v>0</v>
      </c>
      <c r="AG49" s="208">
        <f t="shared" si="78"/>
        <v>0</v>
      </c>
      <c r="AH49" s="208">
        <f t="shared" si="78"/>
        <v>0</v>
      </c>
      <c r="AI49" s="208">
        <f t="shared" si="78"/>
        <v>0</v>
      </c>
      <c r="AJ49" s="208">
        <f t="shared" si="78"/>
        <v>0</v>
      </c>
      <c r="AK49" s="206">
        <f t="shared" si="78"/>
        <v>0</v>
      </c>
      <c r="AL49" s="208">
        <f t="shared" si="78"/>
        <v>152.75</v>
      </c>
      <c r="AM49" s="208">
        <f t="shared" si="78"/>
        <v>0</v>
      </c>
      <c r="AN49" s="208">
        <f t="shared" si="78"/>
        <v>0</v>
      </c>
      <c r="AO49" s="208">
        <f t="shared" si="78"/>
        <v>0</v>
      </c>
      <c r="AP49" s="206">
        <f t="shared" si="78"/>
        <v>0</v>
      </c>
      <c r="AQ49" s="206">
        <f t="shared" si="78"/>
        <v>0</v>
      </c>
      <c r="AR49" s="323"/>
    </row>
    <row r="50" spans="1:44" ht="31.5">
      <c r="A50" s="326"/>
      <c r="B50" s="319"/>
      <c r="C50" s="325"/>
      <c r="D50" s="260" t="s">
        <v>37</v>
      </c>
      <c r="E50" s="209">
        <f t="shared" ref="E50:E52" si="79">H50+K50+N50+Q50+T50+W50+Z50+AC50+AF50+AI50+AL50+AO50</f>
        <v>0</v>
      </c>
      <c r="F50" s="209">
        <f t="shared" ref="F50:F52" si="80">I50+L50+O50+R50+U50+X50+AA50+AD50+AG50+AJ50+AM50+AP50</f>
        <v>0</v>
      </c>
      <c r="G50" s="208" t="e">
        <f t="shared" ref="G50:G52" si="81">F50/E50*100</f>
        <v>#DIV/0!</v>
      </c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7"/>
      <c r="AL50" s="209"/>
      <c r="AM50" s="209"/>
      <c r="AN50" s="209"/>
      <c r="AO50" s="209"/>
      <c r="AP50" s="207"/>
      <c r="AQ50" s="207"/>
      <c r="AR50" s="324"/>
    </row>
    <row r="51" spans="1:44" ht="31.15" customHeight="1">
      <c r="A51" s="326"/>
      <c r="B51" s="319"/>
      <c r="C51" s="325"/>
      <c r="D51" s="260" t="s">
        <v>2</v>
      </c>
      <c r="E51" s="209">
        <f t="shared" si="79"/>
        <v>0</v>
      </c>
      <c r="F51" s="209">
        <f t="shared" si="80"/>
        <v>0</v>
      </c>
      <c r="G51" s="208" t="e">
        <f t="shared" si="81"/>
        <v>#DIV/0!</v>
      </c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7"/>
      <c r="AL51" s="209"/>
      <c r="AM51" s="209"/>
      <c r="AN51" s="209"/>
      <c r="AO51" s="209"/>
      <c r="AP51" s="207"/>
      <c r="AQ51" s="207"/>
      <c r="AR51" s="324"/>
    </row>
    <row r="52" spans="1:44" ht="28.5" customHeight="1">
      <c r="A52" s="326"/>
      <c r="B52" s="319"/>
      <c r="C52" s="325"/>
      <c r="D52" s="261" t="s">
        <v>43</v>
      </c>
      <c r="E52" s="209">
        <f t="shared" si="79"/>
        <v>152.75</v>
      </c>
      <c r="F52" s="209">
        <f t="shared" si="80"/>
        <v>0</v>
      </c>
      <c r="G52" s="208">
        <f t="shared" si="81"/>
        <v>0</v>
      </c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7"/>
      <c r="AL52" s="173">
        <v>152.75</v>
      </c>
      <c r="AM52" s="209"/>
      <c r="AN52" s="209"/>
      <c r="AO52" s="209"/>
      <c r="AP52" s="207"/>
      <c r="AQ52" s="207"/>
      <c r="AR52" s="324"/>
    </row>
    <row r="53" spans="1:44" s="119" customFormat="1" ht="22.15" customHeight="1">
      <c r="A53" s="326" t="s">
        <v>437</v>
      </c>
      <c r="B53" s="319" t="s">
        <v>444</v>
      </c>
      <c r="C53" s="325" t="s">
        <v>480</v>
      </c>
      <c r="D53" s="115" t="s">
        <v>41</v>
      </c>
      <c r="E53" s="208">
        <f>SUM(E54:E56)</f>
        <v>600</v>
      </c>
      <c r="F53" s="208">
        <f>SUM(F54:F56)</f>
        <v>0</v>
      </c>
      <c r="G53" s="208">
        <f>F53/E53*100</f>
        <v>0</v>
      </c>
      <c r="H53" s="208">
        <f>SUM(H54:H56)</f>
        <v>0</v>
      </c>
      <c r="I53" s="208">
        <f t="shared" ref="I53:AQ53" si="82">SUM(I54:I56)</f>
        <v>0</v>
      </c>
      <c r="J53" s="208">
        <f t="shared" si="82"/>
        <v>0</v>
      </c>
      <c r="K53" s="208">
        <f t="shared" si="82"/>
        <v>0</v>
      </c>
      <c r="L53" s="208">
        <f t="shared" si="82"/>
        <v>0</v>
      </c>
      <c r="M53" s="208">
        <f t="shared" si="82"/>
        <v>0</v>
      </c>
      <c r="N53" s="208">
        <f t="shared" si="82"/>
        <v>0</v>
      </c>
      <c r="O53" s="208">
        <f t="shared" si="82"/>
        <v>0</v>
      </c>
      <c r="P53" s="208">
        <f t="shared" si="82"/>
        <v>0</v>
      </c>
      <c r="Q53" s="208">
        <f t="shared" si="82"/>
        <v>0</v>
      </c>
      <c r="R53" s="208">
        <f t="shared" si="82"/>
        <v>0</v>
      </c>
      <c r="S53" s="208">
        <f t="shared" si="82"/>
        <v>0</v>
      </c>
      <c r="T53" s="208">
        <f t="shared" si="82"/>
        <v>0</v>
      </c>
      <c r="U53" s="208">
        <f t="shared" si="82"/>
        <v>0</v>
      </c>
      <c r="V53" s="208">
        <f t="shared" si="82"/>
        <v>0</v>
      </c>
      <c r="W53" s="208">
        <f t="shared" si="82"/>
        <v>0</v>
      </c>
      <c r="X53" s="208">
        <f t="shared" si="82"/>
        <v>0</v>
      </c>
      <c r="Y53" s="208">
        <f t="shared" si="82"/>
        <v>0</v>
      </c>
      <c r="Z53" s="208">
        <f t="shared" si="82"/>
        <v>0</v>
      </c>
      <c r="AA53" s="208">
        <f t="shared" si="82"/>
        <v>0</v>
      </c>
      <c r="AB53" s="208">
        <f t="shared" si="82"/>
        <v>0</v>
      </c>
      <c r="AC53" s="208">
        <f t="shared" si="82"/>
        <v>0</v>
      </c>
      <c r="AD53" s="208">
        <f t="shared" si="82"/>
        <v>0</v>
      </c>
      <c r="AE53" s="208">
        <f t="shared" si="82"/>
        <v>0</v>
      </c>
      <c r="AF53" s="208">
        <f t="shared" si="82"/>
        <v>0</v>
      </c>
      <c r="AG53" s="208">
        <f t="shared" si="82"/>
        <v>0</v>
      </c>
      <c r="AH53" s="208">
        <f t="shared" si="82"/>
        <v>0</v>
      </c>
      <c r="AI53" s="208">
        <f t="shared" si="82"/>
        <v>0</v>
      </c>
      <c r="AJ53" s="208">
        <f t="shared" si="82"/>
        <v>0</v>
      </c>
      <c r="AK53" s="206">
        <f t="shared" si="82"/>
        <v>0</v>
      </c>
      <c r="AL53" s="208">
        <f t="shared" si="82"/>
        <v>600</v>
      </c>
      <c r="AM53" s="208">
        <f t="shared" si="82"/>
        <v>0</v>
      </c>
      <c r="AN53" s="208">
        <f t="shared" si="82"/>
        <v>0</v>
      </c>
      <c r="AO53" s="208">
        <f t="shared" si="82"/>
        <v>0</v>
      </c>
      <c r="AP53" s="206">
        <f t="shared" si="82"/>
        <v>0</v>
      </c>
      <c r="AQ53" s="206">
        <f t="shared" si="82"/>
        <v>0</v>
      </c>
      <c r="AR53" s="323"/>
    </row>
    <row r="54" spans="1:44" ht="31.5">
      <c r="A54" s="326"/>
      <c r="B54" s="319"/>
      <c r="C54" s="325"/>
      <c r="D54" s="260" t="s">
        <v>37</v>
      </c>
      <c r="E54" s="209">
        <f t="shared" ref="E54:E56" si="83">H54+K54+N54+Q54+T54+W54+Z54+AC54+AF54+AI54+AL54+AO54</f>
        <v>0</v>
      </c>
      <c r="F54" s="209">
        <f t="shared" ref="F54:F56" si="84">I54+L54+O54+R54+U54+X54+AA54+AD54+AG54+AJ54+AM54+AP54</f>
        <v>0</v>
      </c>
      <c r="G54" s="208" t="e">
        <f t="shared" ref="G54:G56" si="85">F54/E54*100</f>
        <v>#DIV/0!</v>
      </c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7"/>
      <c r="AL54" s="209"/>
      <c r="AM54" s="209"/>
      <c r="AN54" s="209"/>
      <c r="AO54" s="209"/>
      <c r="AP54" s="207"/>
      <c r="AQ54" s="207"/>
      <c r="AR54" s="324"/>
    </row>
    <row r="55" spans="1:44" ht="31.15" customHeight="1">
      <c r="A55" s="326"/>
      <c r="B55" s="319"/>
      <c r="C55" s="325"/>
      <c r="D55" s="260" t="s">
        <v>2</v>
      </c>
      <c r="E55" s="209">
        <f t="shared" si="83"/>
        <v>0</v>
      </c>
      <c r="F55" s="209">
        <f t="shared" si="84"/>
        <v>0</v>
      </c>
      <c r="G55" s="208" t="e">
        <f t="shared" si="85"/>
        <v>#DIV/0!</v>
      </c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7"/>
      <c r="AL55" s="209"/>
      <c r="AM55" s="209"/>
      <c r="AN55" s="209"/>
      <c r="AO55" s="209"/>
      <c r="AP55" s="207"/>
      <c r="AQ55" s="207"/>
      <c r="AR55" s="324"/>
    </row>
    <row r="56" spans="1:44" ht="28.5" customHeight="1">
      <c r="A56" s="326"/>
      <c r="B56" s="319"/>
      <c r="C56" s="325"/>
      <c r="D56" s="261" t="s">
        <v>43</v>
      </c>
      <c r="E56" s="209">
        <f t="shared" si="83"/>
        <v>600</v>
      </c>
      <c r="F56" s="209">
        <f t="shared" si="84"/>
        <v>0</v>
      </c>
      <c r="G56" s="208">
        <f t="shared" si="85"/>
        <v>0</v>
      </c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7"/>
      <c r="AL56" s="173">
        <v>600</v>
      </c>
      <c r="AM56" s="209"/>
      <c r="AN56" s="209"/>
      <c r="AO56" s="209"/>
      <c r="AP56" s="207"/>
      <c r="AQ56" s="207"/>
      <c r="AR56" s="324"/>
    </row>
    <row r="57" spans="1:44" s="119" customFormat="1" ht="22.15" customHeight="1">
      <c r="A57" s="326" t="s">
        <v>438</v>
      </c>
      <c r="B57" s="319" t="s">
        <v>445</v>
      </c>
      <c r="C57" s="325" t="s">
        <v>480</v>
      </c>
      <c r="D57" s="115" t="s">
        <v>41</v>
      </c>
      <c r="E57" s="208">
        <f>SUM(E58:E60)</f>
        <v>100</v>
      </c>
      <c r="F57" s="208">
        <f>SUM(F58:F60)</f>
        <v>0</v>
      </c>
      <c r="G57" s="208">
        <f>F57/E57*100</f>
        <v>0</v>
      </c>
      <c r="H57" s="208">
        <f>SUM(H58:H60)</f>
        <v>0</v>
      </c>
      <c r="I57" s="208">
        <f t="shared" ref="I57:AQ57" si="86">SUM(I58:I60)</f>
        <v>0</v>
      </c>
      <c r="J57" s="208">
        <f t="shared" si="86"/>
        <v>0</v>
      </c>
      <c r="K57" s="208">
        <f t="shared" si="86"/>
        <v>0</v>
      </c>
      <c r="L57" s="208">
        <f t="shared" si="86"/>
        <v>0</v>
      </c>
      <c r="M57" s="208">
        <f t="shared" si="86"/>
        <v>0</v>
      </c>
      <c r="N57" s="208">
        <f t="shared" si="86"/>
        <v>0</v>
      </c>
      <c r="O57" s="208">
        <f t="shared" si="86"/>
        <v>0</v>
      </c>
      <c r="P57" s="208">
        <f t="shared" si="86"/>
        <v>0</v>
      </c>
      <c r="Q57" s="208">
        <f t="shared" si="86"/>
        <v>0</v>
      </c>
      <c r="R57" s="208">
        <f t="shared" si="86"/>
        <v>0</v>
      </c>
      <c r="S57" s="208">
        <f t="shared" si="86"/>
        <v>0</v>
      </c>
      <c r="T57" s="208">
        <f t="shared" si="86"/>
        <v>0</v>
      </c>
      <c r="U57" s="208">
        <f t="shared" si="86"/>
        <v>0</v>
      </c>
      <c r="V57" s="208">
        <f t="shared" si="86"/>
        <v>0</v>
      </c>
      <c r="W57" s="208">
        <f t="shared" si="86"/>
        <v>0</v>
      </c>
      <c r="X57" s="208">
        <f t="shared" si="86"/>
        <v>0</v>
      </c>
      <c r="Y57" s="208">
        <f t="shared" si="86"/>
        <v>0</v>
      </c>
      <c r="Z57" s="208">
        <f t="shared" si="86"/>
        <v>0</v>
      </c>
      <c r="AA57" s="208">
        <f t="shared" si="86"/>
        <v>0</v>
      </c>
      <c r="AB57" s="208">
        <f t="shared" si="86"/>
        <v>0</v>
      </c>
      <c r="AC57" s="208">
        <f t="shared" si="86"/>
        <v>0</v>
      </c>
      <c r="AD57" s="208">
        <f t="shared" si="86"/>
        <v>0</v>
      </c>
      <c r="AE57" s="208">
        <f t="shared" si="86"/>
        <v>0</v>
      </c>
      <c r="AF57" s="208">
        <f t="shared" si="86"/>
        <v>0</v>
      </c>
      <c r="AG57" s="208">
        <f t="shared" si="86"/>
        <v>0</v>
      </c>
      <c r="AH57" s="208">
        <f t="shared" si="86"/>
        <v>0</v>
      </c>
      <c r="AI57" s="208">
        <f t="shared" si="86"/>
        <v>0</v>
      </c>
      <c r="AJ57" s="208">
        <f t="shared" si="86"/>
        <v>0</v>
      </c>
      <c r="AK57" s="206">
        <f t="shared" si="86"/>
        <v>0</v>
      </c>
      <c r="AL57" s="208">
        <f t="shared" si="86"/>
        <v>100</v>
      </c>
      <c r="AM57" s="208">
        <f t="shared" si="86"/>
        <v>0</v>
      </c>
      <c r="AN57" s="208">
        <f t="shared" si="86"/>
        <v>0</v>
      </c>
      <c r="AO57" s="208">
        <f t="shared" si="86"/>
        <v>0</v>
      </c>
      <c r="AP57" s="206">
        <f t="shared" si="86"/>
        <v>0</v>
      </c>
      <c r="AQ57" s="206">
        <f t="shared" si="86"/>
        <v>0</v>
      </c>
      <c r="AR57" s="323"/>
    </row>
    <row r="58" spans="1:44" ht="31.5">
      <c r="A58" s="326"/>
      <c r="B58" s="319"/>
      <c r="C58" s="325"/>
      <c r="D58" s="260" t="s">
        <v>37</v>
      </c>
      <c r="E58" s="209">
        <f t="shared" ref="E58:E60" si="87">H58+K58+N58+Q58+T58+W58+Z58+AC58+AF58+AI58+AL58+AO58</f>
        <v>0</v>
      </c>
      <c r="F58" s="209">
        <f t="shared" ref="F58:F60" si="88">I58+L58+O58+R58+U58+X58+AA58+AD58+AG58+AJ58+AM58+AP58</f>
        <v>0</v>
      </c>
      <c r="G58" s="208" t="e">
        <f t="shared" ref="G58:G60" si="89">F58/E58*100</f>
        <v>#DIV/0!</v>
      </c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7"/>
      <c r="AL58" s="209"/>
      <c r="AM58" s="209"/>
      <c r="AN58" s="209"/>
      <c r="AO58" s="209"/>
      <c r="AP58" s="207"/>
      <c r="AQ58" s="207"/>
      <c r="AR58" s="324"/>
    </row>
    <row r="59" spans="1:44" ht="31.15" customHeight="1">
      <c r="A59" s="326"/>
      <c r="B59" s="319"/>
      <c r="C59" s="325"/>
      <c r="D59" s="260" t="s">
        <v>2</v>
      </c>
      <c r="E59" s="209">
        <f t="shared" si="87"/>
        <v>0</v>
      </c>
      <c r="F59" s="209">
        <f t="shared" si="88"/>
        <v>0</v>
      </c>
      <c r="G59" s="208" t="e">
        <f t="shared" si="89"/>
        <v>#DIV/0!</v>
      </c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7"/>
      <c r="AL59" s="209"/>
      <c r="AM59" s="209"/>
      <c r="AN59" s="209"/>
      <c r="AO59" s="209"/>
      <c r="AP59" s="207"/>
      <c r="AQ59" s="207"/>
      <c r="AR59" s="324"/>
    </row>
    <row r="60" spans="1:44" ht="28.5" customHeight="1">
      <c r="A60" s="326"/>
      <c r="B60" s="319"/>
      <c r="C60" s="325"/>
      <c r="D60" s="261" t="s">
        <v>43</v>
      </c>
      <c r="E60" s="209">
        <f t="shared" si="87"/>
        <v>100</v>
      </c>
      <c r="F60" s="209">
        <f t="shared" si="88"/>
        <v>0</v>
      </c>
      <c r="G60" s="208">
        <f t="shared" si="89"/>
        <v>0</v>
      </c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7"/>
      <c r="AL60" s="173">
        <v>100</v>
      </c>
      <c r="AM60" s="209"/>
      <c r="AN60" s="209"/>
      <c r="AO60" s="209"/>
      <c r="AP60" s="207"/>
      <c r="AQ60" s="207"/>
      <c r="AR60" s="324"/>
    </row>
    <row r="61" spans="1:44" s="119" customFormat="1" ht="22.15" customHeight="1">
      <c r="A61" s="326" t="s">
        <v>439</v>
      </c>
      <c r="B61" s="319" t="s">
        <v>446</v>
      </c>
      <c r="C61" s="325" t="s">
        <v>480</v>
      </c>
      <c r="D61" s="115" t="s">
        <v>41</v>
      </c>
      <c r="E61" s="208">
        <f>SUM(E62:E64)</f>
        <v>300</v>
      </c>
      <c r="F61" s="208">
        <f>SUM(F62:F64)</f>
        <v>80</v>
      </c>
      <c r="G61" s="208">
        <f>F61/E61*100</f>
        <v>26.666666666666668</v>
      </c>
      <c r="H61" s="208">
        <f>SUM(H62:H64)</f>
        <v>0</v>
      </c>
      <c r="I61" s="208">
        <f t="shared" ref="I61:AQ61" si="90">SUM(I62:I64)</f>
        <v>0</v>
      </c>
      <c r="J61" s="208">
        <f t="shared" si="90"/>
        <v>0</v>
      </c>
      <c r="K61" s="208">
        <f t="shared" si="90"/>
        <v>0</v>
      </c>
      <c r="L61" s="208">
        <f t="shared" si="90"/>
        <v>0</v>
      </c>
      <c r="M61" s="208">
        <f t="shared" si="90"/>
        <v>0</v>
      </c>
      <c r="N61" s="208">
        <f t="shared" si="90"/>
        <v>0</v>
      </c>
      <c r="O61" s="208">
        <f t="shared" si="90"/>
        <v>0</v>
      </c>
      <c r="P61" s="208">
        <f t="shared" si="90"/>
        <v>0</v>
      </c>
      <c r="Q61" s="208">
        <f t="shared" si="90"/>
        <v>0</v>
      </c>
      <c r="R61" s="208">
        <f t="shared" si="90"/>
        <v>0</v>
      </c>
      <c r="S61" s="208">
        <f t="shared" si="90"/>
        <v>0</v>
      </c>
      <c r="T61" s="208">
        <f t="shared" si="90"/>
        <v>0</v>
      </c>
      <c r="U61" s="208">
        <f t="shared" si="90"/>
        <v>0</v>
      </c>
      <c r="V61" s="208">
        <f t="shared" si="90"/>
        <v>0</v>
      </c>
      <c r="W61" s="208">
        <f t="shared" si="90"/>
        <v>0</v>
      </c>
      <c r="X61" s="208">
        <f t="shared" si="90"/>
        <v>0</v>
      </c>
      <c r="Y61" s="208">
        <f t="shared" si="90"/>
        <v>0</v>
      </c>
      <c r="Z61" s="208">
        <f t="shared" si="90"/>
        <v>80</v>
      </c>
      <c r="AA61" s="208">
        <f t="shared" si="90"/>
        <v>80</v>
      </c>
      <c r="AB61" s="254">
        <f t="shared" si="90"/>
        <v>1</v>
      </c>
      <c r="AC61" s="208">
        <f t="shared" si="90"/>
        <v>0</v>
      </c>
      <c r="AD61" s="208">
        <f t="shared" si="90"/>
        <v>0</v>
      </c>
      <c r="AE61" s="208">
        <f t="shared" si="90"/>
        <v>0</v>
      </c>
      <c r="AF61" s="208">
        <f t="shared" si="90"/>
        <v>0</v>
      </c>
      <c r="AG61" s="208">
        <f t="shared" si="90"/>
        <v>0</v>
      </c>
      <c r="AH61" s="208">
        <f t="shared" si="90"/>
        <v>0</v>
      </c>
      <c r="AI61" s="208">
        <f t="shared" si="90"/>
        <v>0</v>
      </c>
      <c r="AJ61" s="208">
        <f t="shared" si="90"/>
        <v>0</v>
      </c>
      <c r="AK61" s="206">
        <f t="shared" si="90"/>
        <v>0</v>
      </c>
      <c r="AL61" s="208">
        <f t="shared" si="90"/>
        <v>220</v>
      </c>
      <c r="AM61" s="208">
        <f t="shared" si="90"/>
        <v>0</v>
      </c>
      <c r="AN61" s="208">
        <f t="shared" si="90"/>
        <v>0</v>
      </c>
      <c r="AO61" s="208">
        <f t="shared" si="90"/>
        <v>0</v>
      </c>
      <c r="AP61" s="206">
        <f t="shared" si="90"/>
        <v>0</v>
      </c>
      <c r="AQ61" s="206">
        <f t="shared" si="90"/>
        <v>0</v>
      </c>
      <c r="AR61" s="323"/>
    </row>
    <row r="62" spans="1:44" ht="31.5">
      <c r="A62" s="326"/>
      <c r="B62" s="319"/>
      <c r="C62" s="325"/>
      <c r="D62" s="260" t="s">
        <v>37</v>
      </c>
      <c r="E62" s="209">
        <f t="shared" ref="E62:E64" si="91">H62+K62+N62+Q62+T62+W62+Z62+AC62+AF62+AI62+AL62+AO62</f>
        <v>0</v>
      </c>
      <c r="F62" s="209">
        <f t="shared" ref="F62:F64" si="92">I62+L62+O62+R62+U62+X62+AA62+AD62+AG62+AJ62+AM62+AP62</f>
        <v>0</v>
      </c>
      <c r="G62" s="208" t="e">
        <f t="shared" ref="G62:G64" si="93">F62/E62*100</f>
        <v>#DIV/0!</v>
      </c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  <c r="AK62" s="207"/>
      <c r="AL62" s="209"/>
      <c r="AM62" s="209"/>
      <c r="AN62" s="209"/>
      <c r="AO62" s="209"/>
      <c r="AP62" s="207"/>
      <c r="AQ62" s="207"/>
      <c r="AR62" s="324"/>
    </row>
    <row r="63" spans="1:44" ht="31.15" customHeight="1">
      <c r="A63" s="326"/>
      <c r="B63" s="319"/>
      <c r="C63" s="325"/>
      <c r="D63" s="260" t="s">
        <v>2</v>
      </c>
      <c r="E63" s="209">
        <f t="shared" si="91"/>
        <v>0</v>
      </c>
      <c r="F63" s="209">
        <f t="shared" si="92"/>
        <v>0</v>
      </c>
      <c r="G63" s="208" t="e">
        <f t="shared" si="93"/>
        <v>#DIV/0!</v>
      </c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7"/>
      <c r="AL63" s="209"/>
      <c r="AM63" s="209"/>
      <c r="AN63" s="209"/>
      <c r="AO63" s="209"/>
      <c r="AP63" s="207"/>
      <c r="AQ63" s="207"/>
      <c r="AR63" s="324"/>
    </row>
    <row r="64" spans="1:44" ht="28.5" customHeight="1">
      <c r="A64" s="326"/>
      <c r="B64" s="319"/>
      <c r="C64" s="325"/>
      <c r="D64" s="261" t="s">
        <v>43</v>
      </c>
      <c r="E64" s="209">
        <f t="shared" si="91"/>
        <v>300</v>
      </c>
      <c r="F64" s="209">
        <f t="shared" si="92"/>
        <v>80</v>
      </c>
      <c r="G64" s="208">
        <f t="shared" si="93"/>
        <v>26.666666666666668</v>
      </c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>
        <v>80</v>
      </c>
      <c r="AA64" s="209">
        <v>80</v>
      </c>
      <c r="AB64" s="253">
        <f>AA64/Z64</f>
        <v>1</v>
      </c>
      <c r="AC64" s="209"/>
      <c r="AD64" s="209"/>
      <c r="AE64" s="209"/>
      <c r="AF64" s="209"/>
      <c r="AG64" s="209"/>
      <c r="AH64" s="209"/>
      <c r="AI64" s="209"/>
      <c r="AJ64" s="209"/>
      <c r="AK64" s="207"/>
      <c r="AL64" s="173">
        <v>220</v>
      </c>
      <c r="AM64" s="209"/>
      <c r="AN64" s="209"/>
      <c r="AO64" s="209"/>
      <c r="AP64" s="207"/>
      <c r="AQ64" s="207"/>
      <c r="AR64" s="324"/>
    </row>
    <row r="65" spans="1:44" s="119" customFormat="1" ht="22.15" customHeight="1">
      <c r="A65" s="326" t="s">
        <v>440</v>
      </c>
      <c r="B65" s="319" t="s">
        <v>447</v>
      </c>
      <c r="C65" s="325" t="s">
        <v>480</v>
      </c>
      <c r="D65" s="115" t="s">
        <v>41</v>
      </c>
      <c r="E65" s="208">
        <f>SUM(E66:E68)</f>
        <v>200</v>
      </c>
      <c r="F65" s="208">
        <f>SUM(F66:F68)</f>
        <v>0</v>
      </c>
      <c r="G65" s="208">
        <f>F65/E65*100</f>
        <v>0</v>
      </c>
      <c r="H65" s="208">
        <f>SUM(H66:H68)</f>
        <v>0</v>
      </c>
      <c r="I65" s="208">
        <f t="shared" ref="I65:AQ65" si="94">SUM(I66:I68)</f>
        <v>0</v>
      </c>
      <c r="J65" s="208">
        <f t="shared" si="94"/>
        <v>0</v>
      </c>
      <c r="K65" s="208">
        <f t="shared" si="94"/>
        <v>0</v>
      </c>
      <c r="L65" s="208">
        <f t="shared" si="94"/>
        <v>0</v>
      </c>
      <c r="M65" s="208">
        <f t="shared" si="94"/>
        <v>0</v>
      </c>
      <c r="N65" s="208">
        <f t="shared" si="94"/>
        <v>0</v>
      </c>
      <c r="O65" s="208">
        <f t="shared" si="94"/>
        <v>0</v>
      </c>
      <c r="P65" s="208">
        <f t="shared" si="94"/>
        <v>0</v>
      </c>
      <c r="Q65" s="208">
        <f t="shared" si="94"/>
        <v>0</v>
      </c>
      <c r="R65" s="208">
        <f t="shared" si="94"/>
        <v>0</v>
      </c>
      <c r="S65" s="208">
        <f t="shared" si="94"/>
        <v>0</v>
      </c>
      <c r="T65" s="208">
        <f t="shared" si="94"/>
        <v>0</v>
      </c>
      <c r="U65" s="208">
        <f t="shared" si="94"/>
        <v>0</v>
      </c>
      <c r="V65" s="208">
        <f t="shared" si="94"/>
        <v>0</v>
      </c>
      <c r="W65" s="208">
        <f t="shared" si="94"/>
        <v>0</v>
      </c>
      <c r="X65" s="208">
        <f t="shared" si="94"/>
        <v>0</v>
      </c>
      <c r="Y65" s="208">
        <f t="shared" si="94"/>
        <v>0</v>
      </c>
      <c r="Z65" s="208">
        <f t="shared" si="94"/>
        <v>0</v>
      </c>
      <c r="AA65" s="208">
        <f t="shared" si="94"/>
        <v>0</v>
      </c>
      <c r="AB65" s="208">
        <f t="shared" si="94"/>
        <v>0</v>
      </c>
      <c r="AC65" s="208">
        <f t="shared" si="94"/>
        <v>0</v>
      </c>
      <c r="AD65" s="208">
        <f t="shared" si="94"/>
        <v>0</v>
      </c>
      <c r="AE65" s="208">
        <f t="shared" si="94"/>
        <v>0</v>
      </c>
      <c r="AF65" s="208">
        <f t="shared" si="94"/>
        <v>0</v>
      </c>
      <c r="AG65" s="208">
        <f t="shared" si="94"/>
        <v>0</v>
      </c>
      <c r="AH65" s="208">
        <f t="shared" si="94"/>
        <v>0</v>
      </c>
      <c r="AI65" s="208">
        <f t="shared" si="94"/>
        <v>0</v>
      </c>
      <c r="AJ65" s="208">
        <f t="shared" si="94"/>
        <v>0</v>
      </c>
      <c r="AK65" s="206">
        <f t="shared" si="94"/>
        <v>0</v>
      </c>
      <c r="AL65" s="208">
        <f t="shared" si="94"/>
        <v>200</v>
      </c>
      <c r="AM65" s="208">
        <f t="shared" si="94"/>
        <v>0</v>
      </c>
      <c r="AN65" s="208">
        <f t="shared" si="94"/>
        <v>0</v>
      </c>
      <c r="AO65" s="208">
        <f t="shared" si="94"/>
        <v>0</v>
      </c>
      <c r="AP65" s="206">
        <f t="shared" si="94"/>
        <v>0</v>
      </c>
      <c r="AQ65" s="206">
        <f t="shared" si="94"/>
        <v>0</v>
      </c>
      <c r="AR65" s="323"/>
    </row>
    <row r="66" spans="1:44" ht="31.5">
      <c r="A66" s="326"/>
      <c r="B66" s="319"/>
      <c r="C66" s="325"/>
      <c r="D66" s="260" t="s">
        <v>37</v>
      </c>
      <c r="E66" s="209">
        <f t="shared" ref="E66:E72" si="95">H66+K66+N66+Q66+T66+W66+Z66+AC66+AF66+AI66+AL66+AO66</f>
        <v>0</v>
      </c>
      <c r="F66" s="209">
        <f t="shared" ref="F66:F72" si="96">I66+L66+O66+R66+U66+X66+AA66+AD66+AG66+AJ66+AM66+AP66</f>
        <v>0</v>
      </c>
      <c r="G66" s="208" t="e">
        <f t="shared" ref="G66:G68" si="97">F66/E66*100</f>
        <v>#DIV/0!</v>
      </c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209"/>
      <c r="AI66" s="209"/>
      <c r="AJ66" s="209"/>
      <c r="AK66" s="207"/>
      <c r="AL66" s="209"/>
      <c r="AM66" s="209"/>
      <c r="AN66" s="209"/>
      <c r="AO66" s="209"/>
      <c r="AP66" s="207"/>
      <c r="AQ66" s="207"/>
      <c r="AR66" s="324"/>
    </row>
    <row r="67" spans="1:44" ht="31.15" customHeight="1">
      <c r="A67" s="326"/>
      <c r="B67" s="319"/>
      <c r="C67" s="325"/>
      <c r="D67" s="260" t="s">
        <v>2</v>
      </c>
      <c r="E67" s="209">
        <f t="shared" si="95"/>
        <v>0</v>
      </c>
      <c r="F67" s="209">
        <f t="shared" si="96"/>
        <v>0</v>
      </c>
      <c r="G67" s="208" t="e">
        <f t="shared" si="97"/>
        <v>#DIV/0!</v>
      </c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7"/>
      <c r="AL67" s="209"/>
      <c r="AM67" s="209"/>
      <c r="AN67" s="209"/>
      <c r="AO67" s="209"/>
      <c r="AP67" s="207"/>
      <c r="AQ67" s="207"/>
      <c r="AR67" s="324"/>
    </row>
    <row r="68" spans="1:44" ht="28.5" customHeight="1">
      <c r="A68" s="326"/>
      <c r="B68" s="319"/>
      <c r="C68" s="325"/>
      <c r="D68" s="261" t="s">
        <v>43</v>
      </c>
      <c r="E68" s="209">
        <f t="shared" si="95"/>
        <v>200</v>
      </c>
      <c r="F68" s="209">
        <f t="shared" si="96"/>
        <v>0</v>
      </c>
      <c r="G68" s="208">
        <f t="shared" si="97"/>
        <v>0</v>
      </c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7"/>
      <c r="AL68" s="173">
        <v>200</v>
      </c>
      <c r="AM68" s="209"/>
      <c r="AN68" s="209"/>
      <c r="AO68" s="209"/>
      <c r="AP68" s="207"/>
      <c r="AQ68" s="207"/>
      <c r="AR68" s="324"/>
    </row>
    <row r="69" spans="1:44" s="119" customFormat="1" ht="22.15" customHeight="1">
      <c r="A69" s="326" t="s">
        <v>518</v>
      </c>
      <c r="B69" s="319" t="s">
        <v>516</v>
      </c>
      <c r="C69" s="325" t="s">
        <v>517</v>
      </c>
      <c r="D69" s="115" t="s">
        <v>41</v>
      </c>
      <c r="E69" s="208">
        <f>SUM(E70:E72)</f>
        <v>3741</v>
      </c>
      <c r="F69" s="208">
        <f>SUM(F70:F72)</f>
        <v>3741</v>
      </c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53"/>
      <c r="AC69" s="208">
        <f>AC71+AC72</f>
        <v>3741</v>
      </c>
      <c r="AD69" s="208">
        <f>AD71+AD72</f>
        <v>3741</v>
      </c>
      <c r="AE69" s="254">
        <f>AD69/AC69</f>
        <v>1</v>
      </c>
      <c r="AF69" s="208"/>
      <c r="AG69" s="208"/>
      <c r="AH69" s="208"/>
      <c r="AI69" s="208"/>
      <c r="AJ69" s="208"/>
      <c r="AK69" s="206"/>
      <c r="AL69" s="208"/>
      <c r="AM69" s="208"/>
      <c r="AN69" s="208"/>
      <c r="AO69" s="208">
        <f>AO70+AO71+AO72</f>
        <v>0</v>
      </c>
      <c r="AP69" s="206">
        <f>AP70+AP71+AP72</f>
        <v>0</v>
      </c>
      <c r="AQ69" s="206"/>
      <c r="AR69" s="323"/>
    </row>
    <row r="70" spans="1:44" ht="31.5">
      <c r="A70" s="326"/>
      <c r="B70" s="319"/>
      <c r="C70" s="325"/>
      <c r="D70" s="260" t="s">
        <v>37</v>
      </c>
      <c r="E70" s="209">
        <f t="shared" si="95"/>
        <v>0</v>
      </c>
      <c r="F70" s="209">
        <f t="shared" si="96"/>
        <v>0</v>
      </c>
      <c r="G70" s="208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7"/>
      <c r="AL70" s="209"/>
      <c r="AM70" s="209"/>
      <c r="AN70" s="209"/>
      <c r="AO70" s="209"/>
      <c r="AP70" s="207"/>
      <c r="AQ70" s="207"/>
      <c r="AR70" s="324"/>
    </row>
    <row r="71" spans="1:44" ht="31.15" customHeight="1">
      <c r="A71" s="326"/>
      <c r="B71" s="319"/>
      <c r="C71" s="325"/>
      <c r="D71" s="260" t="s">
        <v>2</v>
      </c>
      <c r="E71" s="209">
        <f t="shared" si="95"/>
        <v>3329.49</v>
      </c>
      <c r="F71" s="209">
        <f t="shared" si="96"/>
        <v>3329.49</v>
      </c>
      <c r="G71" s="208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53"/>
      <c r="AC71" s="209">
        <v>3329.49</v>
      </c>
      <c r="AD71" s="209">
        <v>3329.49</v>
      </c>
      <c r="AE71" s="253">
        <f>AD71/AC71</f>
        <v>1</v>
      </c>
      <c r="AF71" s="209"/>
      <c r="AG71" s="209"/>
      <c r="AH71" s="209"/>
      <c r="AI71" s="209"/>
      <c r="AJ71" s="209"/>
      <c r="AK71" s="207"/>
      <c r="AL71" s="209"/>
      <c r="AM71" s="209"/>
      <c r="AN71" s="209"/>
      <c r="AO71" s="173"/>
      <c r="AP71" s="207"/>
      <c r="AQ71" s="207"/>
      <c r="AR71" s="324"/>
    </row>
    <row r="72" spans="1:44" ht="28.5" customHeight="1">
      <c r="A72" s="326"/>
      <c r="B72" s="319"/>
      <c r="C72" s="325"/>
      <c r="D72" s="261" t="s">
        <v>43</v>
      </c>
      <c r="E72" s="209">
        <f t="shared" si="95"/>
        <v>411.51</v>
      </c>
      <c r="F72" s="209">
        <f t="shared" si="96"/>
        <v>411.51</v>
      </c>
      <c r="G72" s="208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53"/>
      <c r="AC72" s="209">
        <v>411.51</v>
      </c>
      <c r="AD72" s="209">
        <v>411.51</v>
      </c>
      <c r="AE72" s="253">
        <f>AD72/AC72</f>
        <v>1</v>
      </c>
      <c r="AF72" s="209"/>
      <c r="AG72" s="209"/>
      <c r="AH72" s="209"/>
      <c r="AI72" s="209"/>
      <c r="AJ72" s="209"/>
      <c r="AK72" s="207"/>
      <c r="AL72" s="173"/>
      <c r="AM72" s="209"/>
      <c r="AN72" s="209"/>
      <c r="AO72" s="173"/>
      <c r="AP72" s="207"/>
      <c r="AQ72" s="207"/>
      <c r="AR72" s="324"/>
    </row>
    <row r="73" spans="1:44" s="119" customFormat="1" ht="22.15" customHeight="1">
      <c r="A73" s="326" t="s">
        <v>520</v>
      </c>
      <c r="B73" s="319" t="s">
        <v>519</v>
      </c>
      <c r="C73" s="325" t="s">
        <v>517</v>
      </c>
      <c r="D73" s="115" t="s">
        <v>41</v>
      </c>
      <c r="E73" s="208">
        <f>SUM(E74:E76)</f>
        <v>241.9</v>
      </c>
      <c r="F73" s="208">
        <f>SUM(F74:F76)</f>
        <v>61.683070000000001</v>
      </c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>
        <f>AC75+AC76</f>
        <v>61.683070000000001</v>
      </c>
      <c r="AD73" s="208">
        <f>AD75+AD76</f>
        <v>61.683070000000001</v>
      </c>
      <c r="AE73" s="253">
        <f>AD73/AC73</f>
        <v>1</v>
      </c>
      <c r="AF73" s="208"/>
      <c r="AG73" s="208"/>
      <c r="AH73" s="208"/>
      <c r="AI73" s="208"/>
      <c r="AJ73" s="208"/>
      <c r="AK73" s="206"/>
      <c r="AL73" s="208"/>
      <c r="AM73" s="208"/>
      <c r="AN73" s="208"/>
      <c r="AO73" s="208">
        <f>AO74+AO75+AO76</f>
        <v>180.21692999999999</v>
      </c>
      <c r="AP73" s="206"/>
      <c r="AQ73" s="206"/>
      <c r="AR73" s="323"/>
    </row>
    <row r="74" spans="1:44" ht="31.5">
      <c r="A74" s="326"/>
      <c r="B74" s="319"/>
      <c r="C74" s="325"/>
      <c r="D74" s="260" t="s">
        <v>37</v>
      </c>
      <c r="E74" s="209">
        <f t="shared" ref="E74:E76" si="98">H74+K74+N74+Q74+T74+W74+Z74+AC74+AF74+AI74+AL74+AO74</f>
        <v>0</v>
      </c>
      <c r="F74" s="209">
        <f t="shared" ref="F74:F76" si="99">I74+L74+O74+R74+U74+X74+AA74+AD74+AG74+AJ74+AM74+AP74</f>
        <v>0</v>
      </c>
      <c r="G74" s="208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7"/>
      <c r="AL74" s="209"/>
      <c r="AM74" s="209"/>
      <c r="AN74" s="209"/>
      <c r="AO74" s="209"/>
      <c r="AP74" s="207"/>
      <c r="AQ74" s="207"/>
      <c r="AR74" s="324"/>
    </row>
    <row r="75" spans="1:44" ht="31.15" customHeight="1">
      <c r="A75" s="326"/>
      <c r="B75" s="319"/>
      <c r="C75" s="325"/>
      <c r="D75" s="260" t="s">
        <v>2</v>
      </c>
      <c r="E75" s="209">
        <f t="shared" si="98"/>
        <v>215.291</v>
      </c>
      <c r="F75" s="209">
        <f t="shared" si="99"/>
        <v>54.897930000000002</v>
      </c>
      <c r="G75" s="208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>
        <v>54.897930000000002</v>
      </c>
      <c r="AD75" s="209">
        <f>AC75</f>
        <v>54.897930000000002</v>
      </c>
      <c r="AE75" s="253">
        <f>AD75/AC75</f>
        <v>1</v>
      </c>
      <c r="AF75" s="209"/>
      <c r="AG75" s="209"/>
      <c r="AH75" s="209"/>
      <c r="AI75" s="209"/>
      <c r="AJ75" s="209"/>
      <c r="AK75" s="207"/>
      <c r="AL75" s="209"/>
      <c r="AM75" s="209"/>
      <c r="AN75" s="209"/>
      <c r="AO75" s="173">
        <v>160.39306999999999</v>
      </c>
      <c r="AP75" s="207"/>
      <c r="AQ75" s="207"/>
      <c r="AR75" s="324"/>
    </row>
    <row r="76" spans="1:44" ht="28.5" customHeight="1">
      <c r="A76" s="326"/>
      <c r="B76" s="319"/>
      <c r="C76" s="325"/>
      <c r="D76" s="261" t="s">
        <v>43</v>
      </c>
      <c r="E76" s="209">
        <f t="shared" si="98"/>
        <v>26.609000000000002</v>
      </c>
      <c r="F76" s="209">
        <f t="shared" si="99"/>
        <v>6.7851400000000002</v>
      </c>
      <c r="G76" s="208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>
        <v>6.7851400000000002</v>
      </c>
      <c r="AD76" s="209">
        <f>AC76</f>
        <v>6.7851400000000002</v>
      </c>
      <c r="AE76" s="253">
        <f>AD76/AC76</f>
        <v>1</v>
      </c>
      <c r="AF76" s="209"/>
      <c r="AG76" s="209"/>
      <c r="AH76" s="209"/>
      <c r="AI76" s="209"/>
      <c r="AJ76" s="209"/>
      <c r="AK76" s="207"/>
      <c r="AL76" s="173"/>
      <c r="AM76" s="209"/>
      <c r="AN76" s="209"/>
      <c r="AO76" s="173">
        <v>19.82386</v>
      </c>
      <c r="AP76" s="207"/>
      <c r="AQ76" s="207"/>
      <c r="AR76" s="324"/>
    </row>
    <row r="77" spans="1:44" s="119" customFormat="1" ht="22.15" customHeight="1">
      <c r="A77" s="326" t="s">
        <v>522</v>
      </c>
      <c r="B77" s="319" t="s">
        <v>521</v>
      </c>
      <c r="C77" s="325" t="s">
        <v>517</v>
      </c>
      <c r="D77" s="115" t="s">
        <v>41</v>
      </c>
      <c r="E77" s="208">
        <f>SUM(E78:E80)</f>
        <v>250.01</v>
      </c>
      <c r="F77" s="208">
        <f>SUM(F78:F80)</f>
        <v>61.25</v>
      </c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>
        <f>AC79+AC80</f>
        <v>61.25</v>
      </c>
      <c r="AD77" s="208">
        <f>AD79+AD80</f>
        <v>61.25</v>
      </c>
      <c r="AE77" s="254">
        <f>AD77/AC77</f>
        <v>1</v>
      </c>
      <c r="AF77" s="208"/>
      <c r="AG77" s="208"/>
      <c r="AH77" s="208"/>
      <c r="AI77" s="208"/>
      <c r="AJ77" s="208"/>
      <c r="AK77" s="206"/>
      <c r="AL77" s="208"/>
      <c r="AM77" s="208"/>
      <c r="AN77" s="208"/>
      <c r="AO77" s="208">
        <f>AO78+AO79+AO80</f>
        <v>188.76</v>
      </c>
      <c r="AP77" s="206"/>
      <c r="AQ77" s="206"/>
      <c r="AR77" s="323"/>
    </row>
    <row r="78" spans="1:44" ht="31.5">
      <c r="A78" s="326"/>
      <c r="B78" s="319"/>
      <c r="C78" s="325"/>
      <c r="D78" s="260" t="s">
        <v>37</v>
      </c>
      <c r="E78" s="209">
        <f t="shared" ref="E78:E80" si="100">H78+K78+N78+Q78+T78+W78+Z78+AC78+AF78+AI78+AL78+AO78</f>
        <v>0</v>
      </c>
      <c r="F78" s="209">
        <f t="shared" ref="F78:F80" si="101">I78+L78+O78+R78+U78+X78+AA78+AD78+AG78+AJ78+AM78+AP78</f>
        <v>0</v>
      </c>
      <c r="G78" s="208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7"/>
      <c r="AL78" s="209"/>
      <c r="AM78" s="209"/>
      <c r="AN78" s="209"/>
      <c r="AO78" s="208"/>
      <c r="AP78" s="207"/>
      <c r="AQ78" s="207"/>
      <c r="AR78" s="324"/>
    </row>
    <row r="79" spans="1:44" ht="31.15" customHeight="1">
      <c r="A79" s="326"/>
      <c r="B79" s="319"/>
      <c r="C79" s="325"/>
      <c r="D79" s="260" t="s">
        <v>2</v>
      </c>
      <c r="E79" s="209">
        <f t="shared" si="100"/>
        <v>222.51</v>
      </c>
      <c r="F79" s="209">
        <f t="shared" si="101"/>
        <v>54.512500000000003</v>
      </c>
      <c r="G79" s="208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>
        <v>54.512500000000003</v>
      </c>
      <c r="AD79" s="209">
        <v>54.512500000000003</v>
      </c>
      <c r="AE79" s="253">
        <f>AD79/AC79</f>
        <v>1</v>
      </c>
      <c r="AF79" s="209"/>
      <c r="AG79" s="209"/>
      <c r="AH79" s="209"/>
      <c r="AI79" s="209"/>
      <c r="AJ79" s="209"/>
      <c r="AK79" s="207"/>
      <c r="AL79" s="209"/>
      <c r="AM79" s="209"/>
      <c r="AN79" s="209"/>
      <c r="AO79" s="173">
        <v>167.9975</v>
      </c>
      <c r="AP79" s="207"/>
      <c r="AQ79" s="207"/>
      <c r="AR79" s="324"/>
    </row>
    <row r="80" spans="1:44" ht="28.5" customHeight="1">
      <c r="A80" s="326"/>
      <c r="B80" s="319"/>
      <c r="C80" s="325"/>
      <c r="D80" s="261" t="s">
        <v>43</v>
      </c>
      <c r="E80" s="209">
        <f t="shared" si="100"/>
        <v>27.5</v>
      </c>
      <c r="F80" s="209">
        <f t="shared" si="101"/>
        <v>6.7374999999999998</v>
      </c>
      <c r="G80" s="208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>
        <v>6.7374999999999998</v>
      </c>
      <c r="AD80" s="209">
        <v>6.7374999999999998</v>
      </c>
      <c r="AE80" s="253">
        <f>AD80/AC80</f>
        <v>1</v>
      </c>
      <c r="AF80" s="209"/>
      <c r="AG80" s="209"/>
      <c r="AH80" s="209"/>
      <c r="AI80" s="209"/>
      <c r="AJ80" s="209"/>
      <c r="AK80" s="207"/>
      <c r="AL80" s="173"/>
      <c r="AM80" s="209"/>
      <c r="AN80" s="209"/>
      <c r="AO80" s="173">
        <v>20.762499999999999</v>
      </c>
      <c r="AP80" s="207"/>
      <c r="AQ80" s="207"/>
      <c r="AR80" s="324"/>
    </row>
    <row r="81" spans="1:44" s="119" customFormat="1" ht="22.15" customHeight="1">
      <c r="A81" s="326" t="s">
        <v>524</v>
      </c>
      <c r="B81" s="319" t="s">
        <v>523</v>
      </c>
      <c r="C81" s="325" t="s">
        <v>517</v>
      </c>
      <c r="D81" s="115" t="s">
        <v>41</v>
      </c>
      <c r="E81" s="208">
        <f>SUM(E82:E84)</f>
        <v>590</v>
      </c>
      <c r="F81" s="208">
        <f>SUM(F82:F84)</f>
        <v>0</v>
      </c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6"/>
      <c r="AL81" s="208"/>
      <c r="AM81" s="208"/>
      <c r="AN81" s="208"/>
      <c r="AO81" s="208">
        <f>AO82+AO83+AO84</f>
        <v>590</v>
      </c>
      <c r="AP81" s="206"/>
      <c r="AQ81" s="206"/>
      <c r="AR81" s="323"/>
    </row>
    <row r="82" spans="1:44" ht="31.5">
      <c r="A82" s="326"/>
      <c r="B82" s="319"/>
      <c r="C82" s="325"/>
      <c r="D82" s="260" t="s">
        <v>37</v>
      </c>
      <c r="E82" s="209">
        <f t="shared" ref="E82:E84" si="102">H82+K82+N82+Q82+T82+W82+Z82+AC82+AF82+AI82+AL82+AO82</f>
        <v>0</v>
      </c>
      <c r="F82" s="209">
        <f t="shared" ref="F82:F84" si="103">I82+L82+O82+R82+U82+X82+AA82+AD82+AG82+AJ82+AM82+AP82</f>
        <v>0</v>
      </c>
      <c r="G82" s="208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7"/>
      <c r="AL82" s="209"/>
      <c r="AM82" s="209"/>
      <c r="AN82" s="209"/>
      <c r="AO82" s="209"/>
      <c r="AP82" s="207"/>
      <c r="AQ82" s="207"/>
      <c r="AR82" s="324"/>
    </row>
    <row r="83" spans="1:44" ht="31.15" customHeight="1">
      <c r="A83" s="326"/>
      <c r="B83" s="319"/>
      <c r="C83" s="325"/>
      <c r="D83" s="260" t="s">
        <v>2</v>
      </c>
      <c r="E83" s="209">
        <f t="shared" si="102"/>
        <v>525.1</v>
      </c>
      <c r="F83" s="209">
        <f t="shared" si="103"/>
        <v>0</v>
      </c>
      <c r="G83" s="208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7"/>
      <c r="AL83" s="209"/>
      <c r="AM83" s="209"/>
      <c r="AN83" s="209"/>
      <c r="AO83" s="173">
        <v>525.1</v>
      </c>
      <c r="AP83" s="207"/>
      <c r="AQ83" s="207"/>
      <c r="AR83" s="324"/>
    </row>
    <row r="84" spans="1:44" ht="28.5" customHeight="1">
      <c r="A84" s="326"/>
      <c r="B84" s="319"/>
      <c r="C84" s="325"/>
      <c r="D84" s="261" t="s">
        <v>43</v>
      </c>
      <c r="E84" s="209">
        <f t="shared" si="102"/>
        <v>64.900000000000006</v>
      </c>
      <c r="F84" s="209">
        <f t="shared" si="103"/>
        <v>0</v>
      </c>
      <c r="G84" s="208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7"/>
      <c r="AL84" s="173"/>
      <c r="AM84" s="209"/>
      <c r="AN84" s="209"/>
      <c r="AO84" s="173">
        <v>64.900000000000006</v>
      </c>
      <c r="AP84" s="207"/>
      <c r="AQ84" s="207"/>
      <c r="AR84" s="324"/>
    </row>
    <row r="85" spans="1:44" s="119" customFormat="1" ht="22.15" customHeight="1">
      <c r="A85" s="326" t="s">
        <v>526</v>
      </c>
      <c r="B85" s="319" t="s">
        <v>525</v>
      </c>
      <c r="C85" s="325" t="s">
        <v>517</v>
      </c>
      <c r="D85" s="115" t="s">
        <v>41</v>
      </c>
      <c r="E85" s="208">
        <f>SUM(E86:E88)</f>
        <v>450</v>
      </c>
      <c r="F85" s="208">
        <f>SUM(F86:F88)</f>
        <v>0</v>
      </c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6"/>
      <c r="AL85" s="208"/>
      <c r="AM85" s="208"/>
      <c r="AN85" s="208"/>
      <c r="AO85" s="208">
        <f>AO86+AO87+AO88</f>
        <v>450</v>
      </c>
      <c r="AP85" s="206"/>
      <c r="AQ85" s="206"/>
      <c r="AR85" s="323"/>
    </row>
    <row r="86" spans="1:44" ht="31.5">
      <c r="A86" s="326"/>
      <c r="B86" s="319"/>
      <c r="C86" s="325"/>
      <c r="D86" s="260" t="s">
        <v>37</v>
      </c>
      <c r="E86" s="209">
        <f t="shared" ref="E86:E88" si="104">H86+K86+N86+Q86+T86+W86+Z86+AC86+AF86+AI86+AL86+AO86</f>
        <v>0</v>
      </c>
      <c r="F86" s="209">
        <f t="shared" ref="F86:F88" si="105">I86+L86+O86+R86+U86+X86+AA86+AD86+AG86+AJ86+AM86+AP86</f>
        <v>0</v>
      </c>
      <c r="G86" s="208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209"/>
      <c r="AK86" s="207"/>
      <c r="AL86" s="209"/>
      <c r="AM86" s="209"/>
      <c r="AN86" s="209"/>
      <c r="AO86" s="209"/>
      <c r="AP86" s="207"/>
      <c r="AQ86" s="207"/>
      <c r="AR86" s="324"/>
    </row>
    <row r="87" spans="1:44" ht="31.15" customHeight="1">
      <c r="A87" s="326"/>
      <c r="B87" s="319"/>
      <c r="C87" s="325"/>
      <c r="D87" s="260" t="s">
        <v>2</v>
      </c>
      <c r="E87" s="209">
        <f t="shared" si="104"/>
        <v>400.5</v>
      </c>
      <c r="F87" s="209">
        <f t="shared" si="105"/>
        <v>0</v>
      </c>
      <c r="G87" s="208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7"/>
      <c r="AL87" s="209"/>
      <c r="AM87" s="209"/>
      <c r="AN87" s="209"/>
      <c r="AO87" s="173">
        <v>400.5</v>
      </c>
      <c r="AP87" s="207"/>
      <c r="AQ87" s="207"/>
      <c r="AR87" s="324"/>
    </row>
    <row r="88" spans="1:44" ht="28.5" customHeight="1">
      <c r="A88" s="326"/>
      <c r="B88" s="319"/>
      <c r="C88" s="325"/>
      <c r="D88" s="261" t="s">
        <v>43</v>
      </c>
      <c r="E88" s="209">
        <f t="shared" si="104"/>
        <v>49.5</v>
      </c>
      <c r="F88" s="209">
        <f t="shared" si="105"/>
        <v>0</v>
      </c>
      <c r="G88" s="208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7"/>
      <c r="AL88" s="173"/>
      <c r="AM88" s="209"/>
      <c r="AN88" s="209"/>
      <c r="AO88" s="173">
        <v>49.5</v>
      </c>
      <c r="AP88" s="207"/>
      <c r="AQ88" s="207"/>
      <c r="AR88" s="324"/>
    </row>
    <row r="89" spans="1:44" s="119" customFormat="1" ht="22.15" customHeight="1">
      <c r="A89" s="326" t="s">
        <v>528</v>
      </c>
      <c r="B89" s="319" t="s">
        <v>527</v>
      </c>
      <c r="C89" s="325" t="s">
        <v>517</v>
      </c>
      <c r="D89" s="115" t="s">
        <v>41</v>
      </c>
      <c r="E89" s="208">
        <f>SUM(E90:E92)</f>
        <v>420</v>
      </c>
      <c r="F89" s="208">
        <f>SUM(F90:F92)</f>
        <v>0</v>
      </c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6"/>
      <c r="AL89" s="208"/>
      <c r="AM89" s="208"/>
      <c r="AN89" s="208"/>
      <c r="AO89" s="208">
        <f>AO90+AO91+AO92</f>
        <v>420</v>
      </c>
      <c r="AP89" s="206"/>
      <c r="AQ89" s="206"/>
      <c r="AR89" s="323"/>
    </row>
    <row r="90" spans="1:44" ht="31.5">
      <c r="A90" s="326"/>
      <c r="B90" s="319"/>
      <c r="C90" s="325"/>
      <c r="D90" s="260" t="s">
        <v>37</v>
      </c>
      <c r="E90" s="209">
        <f t="shared" ref="E90:E92" si="106">H90+K90+N90+Q90+T90+W90+Z90+AC90+AF90+AI90+AL90+AO90</f>
        <v>0</v>
      </c>
      <c r="F90" s="209">
        <f t="shared" ref="F90:F92" si="107">I90+L90+O90+R90+U90+X90+AA90+AD90+AG90+AJ90+AM90+AP90</f>
        <v>0</v>
      </c>
      <c r="G90" s="208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09"/>
      <c r="AE90" s="209"/>
      <c r="AF90" s="209"/>
      <c r="AG90" s="209"/>
      <c r="AH90" s="209"/>
      <c r="AI90" s="209"/>
      <c r="AJ90" s="209"/>
      <c r="AK90" s="207"/>
      <c r="AL90" s="209"/>
      <c r="AM90" s="209"/>
      <c r="AN90" s="209"/>
      <c r="AO90" s="209"/>
      <c r="AP90" s="207"/>
      <c r="AQ90" s="207"/>
      <c r="AR90" s="324"/>
    </row>
    <row r="91" spans="1:44" ht="31.15" customHeight="1">
      <c r="A91" s="326"/>
      <c r="B91" s="319"/>
      <c r="C91" s="325"/>
      <c r="D91" s="260" t="s">
        <v>2</v>
      </c>
      <c r="E91" s="209">
        <f t="shared" si="106"/>
        <v>373.8</v>
      </c>
      <c r="F91" s="209">
        <f t="shared" si="107"/>
        <v>0</v>
      </c>
      <c r="G91" s="208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  <c r="AJ91" s="209"/>
      <c r="AK91" s="207"/>
      <c r="AL91" s="209"/>
      <c r="AM91" s="209"/>
      <c r="AN91" s="209"/>
      <c r="AO91" s="173">
        <v>373.8</v>
      </c>
      <c r="AP91" s="207"/>
      <c r="AQ91" s="207"/>
      <c r="AR91" s="324"/>
    </row>
    <row r="92" spans="1:44" ht="28.5" customHeight="1">
      <c r="A92" s="326"/>
      <c r="B92" s="319"/>
      <c r="C92" s="325"/>
      <c r="D92" s="261" t="s">
        <v>43</v>
      </c>
      <c r="E92" s="209">
        <f t="shared" si="106"/>
        <v>46.2</v>
      </c>
      <c r="F92" s="209">
        <f t="shared" si="107"/>
        <v>0</v>
      </c>
      <c r="G92" s="208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09"/>
      <c r="AI92" s="209"/>
      <c r="AJ92" s="209"/>
      <c r="AK92" s="207"/>
      <c r="AL92" s="173"/>
      <c r="AM92" s="209"/>
      <c r="AN92" s="209"/>
      <c r="AO92" s="209">
        <v>46.2</v>
      </c>
      <c r="AP92" s="207"/>
      <c r="AQ92" s="207"/>
      <c r="AR92" s="324"/>
    </row>
    <row r="93" spans="1:44" s="119" customFormat="1" ht="22.15" customHeight="1">
      <c r="A93" s="326" t="s">
        <v>529</v>
      </c>
      <c r="B93" s="319" t="s">
        <v>530</v>
      </c>
      <c r="C93" s="325" t="s">
        <v>517</v>
      </c>
      <c r="D93" s="115" t="s">
        <v>41</v>
      </c>
      <c r="E93" s="208">
        <f>SUM(E94:E96)</f>
        <v>570</v>
      </c>
      <c r="F93" s="208">
        <f>SUM(F94:F96)</f>
        <v>0</v>
      </c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  <c r="AA93" s="208"/>
      <c r="AB93" s="208"/>
      <c r="AC93" s="208"/>
      <c r="AD93" s="208"/>
      <c r="AE93" s="208"/>
      <c r="AF93" s="208"/>
      <c r="AG93" s="208"/>
      <c r="AH93" s="208"/>
      <c r="AI93" s="208"/>
      <c r="AJ93" s="208"/>
      <c r="AK93" s="206"/>
      <c r="AL93" s="208"/>
      <c r="AM93" s="208"/>
      <c r="AN93" s="208"/>
      <c r="AO93" s="208">
        <f>AO94+AO95+AO96</f>
        <v>570</v>
      </c>
      <c r="AP93" s="206"/>
      <c r="AQ93" s="206"/>
      <c r="AR93" s="323"/>
    </row>
    <row r="94" spans="1:44" ht="31.5">
      <c r="A94" s="326"/>
      <c r="B94" s="319"/>
      <c r="C94" s="325"/>
      <c r="D94" s="260" t="s">
        <v>37</v>
      </c>
      <c r="E94" s="209">
        <f t="shared" ref="E94:E96" si="108">H94+K94+N94+Q94+T94+W94+Z94+AC94+AF94+AI94+AL94+AO94</f>
        <v>0</v>
      </c>
      <c r="F94" s="209">
        <f t="shared" ref="F94:F96" si="109">I94+L94+O94+R94+U94+X94+AA94+AD94+AG94+AJ94+AM94+AP94</f>
        <v>0</v>
      </c>
      <c r="G94" s="208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09"/>
      <c r="AI94" s="209"/>
      <c r="AJ94" s="209"/>
      <c r="AK94" s="207"/>
      <c r="AL94" s="209"/>
      <c r="AM94" s="209"/>
      <c r="AN94" s="209"/>
      <c r="AO94" s="209"/>
      <c r="AP94" s="207"/>
      <c r="AQ94" s="207"/>
      <c r="AR94" s="324"/>
    </row>
    <row r="95" spans="1:44" ht="31.15" customHeight="1">
      <c r="A95" s="326"/>
      <c r="B95" s="319"/>
      <c r="C95" s="325"/>
      <c r="D95" s="260" t="s">
        <v>2</v>
      </c>
      <c r="E95" s="209">
        <f t="shared" si="108"/>
        <v>507.3</v>
      </c>
      <c r="F95" s="209">
        <f t="shared" si="109"/>
        <v>0</v>
      </c>
      <c r="G95" s="208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7"/>
      <c r="AL95" s="209"/>
      <c r="AM95" s="209"/>
      <c r="AN95" s="209"/>
      <c r="AO95" s="173">
        <v>507.3</v>
      </c>
      <c r="AP95" s="207"/>
      <c r="AQ95" s="207"/>
      <c r="AR95" s="324"/>
    </row>
    <row r="96" spans="1:44" ht="28.5" customHeight="1">
      <c r="A96" s="326"/>
      <c r="B96" s="319"/>
      <c r="C96" s="325"/>
      <c r="D96" s="261" t="s">
        <v>43</v>
      </c>
      <c r="E96" s="209">
        <f t="shared" si="108"/>
        <v>62.7</v>
      </c>
      <c r="F96" s="209">
        <f t="shared" si="109"/>
        <v>0</v>
      </c>
      <c r="G96" s="208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7"/>
      <c r="AL96" s="173"/>
      <c r="AM96" s="209"/>
      <c r="AN96" s="209"/>
      <c r="AO96" s="209">
        <v>62.7</v>
      </c>
      <c r="AP96" s="207"/>
      <c r="AQ96" s="207"/>
      <c r="AR96" s="324"/>
    </row>
    <row r="97" spans="1:44" s="119" customFormat="1" ht="22.15" customHeight="1">
      <c r="A97" s="326" t="s">
        <v>532</v>
      </c>
      <c r="B97" s="319" t="s">
        <v>531</v>
      </c>
      <c r="C97" s="325" t="s">
        <v>517</v>
      </c>
      <c r="D97" s="115" t="s">
        <v>41</v>
      </c>
      <c r="E97" s="208">
        <f>SUM(E98:E100)</f>
        <v>650</v>
      </c>
      <c r="F97" s="208">
        <f>SUM(F98:F100)</f>
        <v>0</v>
      </c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6"/>
      <c r="AL97" s="208"/>
      <c r="AM97" s="208"/>
      <c r="AN97" s="208"/>
      <c r="AO97" s="208">
        <f>AO98+AO99+AO100</f>
        <v>650</v>
      </c>
      <c r="AP97" s="206"/>
      <c r="AQ97" s="206"/>
      <c r="AR97" s="323"/>
    </row>
    <row r="98" spans="1:44" ht="31.5">
      <c r="A98" s="326"/>
      <c r="B98" s="319"/>
      <c r="C98" s="325"/>
      <c r="D98" s="260" t="s">
        <v>37</v>
      </c>
      <c r="E98" s="209">
        <f t="shared" ref="E98:E100" si="110">H98+K98+N98+Q98+T98+W98+Z98+AC98+AF98+AI98+AL98+AO98</f>
        <v>0</v>
      </c>
      <c r="F98" s="209">
        <f t="shared" ref="F98:F100" si="111">I98+L98+O98+R98+U98+X98+AA98+AD98+AG98+AJ98+AM98+AP98</f>
        <v>0</v>
      </c>
      <c r="G98" s="208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7"/>
      <c r="AL98" s="209"/>
      <c r="AM98" s="209"/>
      <c r="AN98" s="209"/>
      <c r="AO98" s="209"/>
      <c r="AP98" s="207"/>
      <c r="AQ98" s="207"/>
      <c r="AR98" s="324"/>
    </row>
    <row r="99" spans="1:44" ht="31.15" customHeight="1">
      <c r="A99" s="326"/>
      <c r="B99" s="319"/>
      <c r="C99" s="325"/>
      <c r="D99" s="260" t="s">
        <v>2</v>
      </c>
      <c r="E99" s="209">
        <f t="shared" si="110"/>
        <v>578.5</v>
      </c>
      <c r="F99" s="209">
        <f t="shared" si="111"/>
        <v>0</v>
      </c>
      <c r="G99" s="208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7"/>
      <c r="AL99" s="209"/>
      <c r="AM99" s="209"/>
      <c r="AN99" s="209"/>
      <c r="AO99" s="173">
        <v>578.5</v>
      </c>
      <c r="AP99" s="207"/>
      <c r="AQ99" s="207"/>
      <c r="AR99" s="324"/>
    </row>
    <row r="100" spans="1:44" ht="28.5" customHeight="1">
      <c r="A100" s="326"/>
      <c r="B100" s="319"/>
      <c r="C100" s="325"/>
      <c r="D100" s="261" t="s">
        <v>43</v>
      </c>
      <c r="E100" s="209">
        <f t="shared" si="110"/>
        <v>71.5</v>
      </c>
      <c r="F100" s="209">
        <f t="shared" si="111"/>
        <v>0</v>
      </c>
      <c r="G100" s="208"/>
      <c r="H100" s="209"/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7"/>
      <c r="AL100" s="173"/>
      <c r="AM100" s="209"/>
      <c r="AN100" s="209"/>
      <c r="AO100" s="209">
        <v>71.5</v>
      </c>
      <c r="AP100" s="207"/>
      <c r="AQ100" s="207"/>
      <c r="AR100" s="324"/>
    </row>
    <row r="101" spans="1:44" s="119" customFormat="1" ht="22.15" customHeight="1">
      <c r="A101" s="326" t="s">
        <v>534</v>
      </c>
      <c r="B101" s="319" t="s">
        <v>533</v>
      </c>
      <c r="C101" s="325" t="s">
        <v>517</v>
      </c>
      <c r="D101" s="115" t="s">
        <v>41</v>
      </c>
      <c r="E101" s="208">
        <f>SUM(E102:E104)</f>
        <v>370</v>
      </c>
      <c r="F101" s="208">
        <f>SUM(F102:F104)</f>
        <v>0</v>
      </c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6"/>
      <c r="AL101" s="208"/>
      <c r="AM101" s="208"/>
      <c r="AN101" s="208"/>
      <c r="AO101" s="208">
        <f>AO102+AO103+AO104</f>
        <v>370</v>
      </c>
      <c r="AP101" s="206"/>
      <c r="AQ101" s="206"/>
      <c r="AR101" s="323"/>
    </row>
    <row r="102" spans="1:44" ht="31.5">
      <c r="A102" s="326"/>
      <c r="B102" s="319"/>
      <c r="C102" s="325"/>
      <c r="D102" s="260" t="s">
        <v>37</v>
      </c>
      <c r="E102" s="209">
        <f t="shared" ref="E102:E104" si="112">H102+K102+N102+Q102+T102+W102+Z102+AC102+AF102+AI102+AL102+AO102</f>
        <v>0</v>
      </c>
      <c r="F102" s="209">
        <f t="shared" ref="F102:F104" si="113">I102+L102+O102+R102+U102+X102+AA102+AD102+AG102+AJ102+AM102+AP102</f>
        <v>0</v>
      </c>
      <c r="G102" s="208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7"/>
      <c r="AL102" s="209"/>
      <c r="AM102" s="209"/>
      <c r="AN102" s="209"/>
      <c r="AO102" s="209"/>
      <c r="AP102" s="207"/>
      <c r="AQ102" s="207"/>
      <c r="AR102" s="324"/>
    </row>
    <row r="103" spans="1:44" ht="31.15" customHeight="1">
      <c r="A103" s="326"/>
      <c r="B103" s="319"/>
      <c r="C103" s="325"/>
      <c r="D103" s="260" t="s">
        <v>2</v>
      </c>
      <c r="E103" s="209">
        <f t="shared" si="112"/>
        <v>329.3</v>
      </c>
      <c r="F103" s="209">
        <f t="shared" si="113"/>
        <v>0</v>
      </c>
      <c r="G103" s="208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7"/>
      <c r="AL103" s="209"/>
      <c r="AM103" s="209"/>
      <c r="AN103" s="209"/>
      <c r="AO103" s="173">
        <v>329.3</v>
      </c>
      <c r="AP103" s="207"/>
      <c r="AQ103" s="207"/>
      <c r="AR103" s="324"/>
    </row>
    <row r="104" spans="1:44" ht="28.5" customHeight="1">
      <c r="A104" s="326"/>
      <c r="B104" s="319"/>
      <c r="C104" s="325"/>
      <c r="D104" s="261" t="s">
        <v>43</v>
      </c>
      <c r="E104" s="209">
        <f t="shared" si="112"/>
        <v>40.700000000000003</v>
      </c>
      <c r="F104" s="209">
        <f t="shared" si="113"/>
        <v>0</v>
      </c>
      <c r="G104" s="208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7"/>
      <c r="AL104" s="173"/>
      <c r="AM104" s="209"/>
      <c r="AN104" s="209"/>
      <c r="AO104" s="209">
        <v>40.700000000000003</v>
      </c>
      <c r="AP104" s="207"/>
      <c r="AQ104" s="207"/>
      <c r="AR104" s="324"/>
    </row>
    <row r="105" spans="1:44" s="119" customFormat="1" ht="22.15" customHeight="1">
      <c r="A105" s="326" t="s">
        <v>536</v>
      </c>
      <c r="B105" s="319" t="s">
        <v>535</v>
      </c>
      <c r="C105" s="325" t="s">
        <v>517</v>
      </c>
      <c r="D105" s="115" t="s">
        <v>41</v>
      </c>
      <c r="E105" s="208">
        <f>SUM(E106:E108)</f>
        <v>450</v>
      </c>
      <c r="F105" s="208">
        <f>SUM(F106:F108)</f>
        <v>0</v>
      </c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  <c r="AE105" s="208"/>
      <c r="AF105" s="208"/>
      <c r="AG105" s="208"/>
      <c r="AH105" s="208"/>
      <c r="AI105" s="208"/>
      <c r="AJ105" s="208"/>
      <c r="AK105" s="206"/>
      <c r="AL105" s="208"/>
      <c r="AM105" s="208"/>
      <c r="AN105" s="208"/>
      <c r="AO105" s="208">
        <f>AO106+AO107+AO108</f>
        <v>450</v>
      </c>
      <c r="AP105" s="206"/>
      <c r="AQ105" s="206"/>
      <c r="AR105" s="323"/>
    </row>
    <row r="106" spans="1:44" ht="31.5">
      <c r="A106" s="326"/>
      <c r="B106" s="319"/>
      <c r="C106" s="325"/>
      <c r="D106" s="260" t="s">
        <v>37</v>
      </c>
      <c r="E106" s="209">
        <f t="shared" ref="E106:E108" si="114">H106+K106+N106+Q106+T106+W106+Z106+AC106+AF106+AI106+AL106+AO106</f>
        <v>0</v>
      </c>
      <c r="F106" s="209">
        <f t="shared" ref="F106:F108" si="115">I106+L106+O106+R106+U106+X106+AA106+AD106+AG106+AJ106+AM106+AP106</f>
        <v>0</v>
      </c>
      <c r="G106" s="208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7"/>
      <c r="AL106" s="209"/>
      <c r="AM106" s="209"/>
      <c r="AN106" s="209"/>
      <c r="AO106" s="209"/>
      <c r="AP106" s="207"/>
      <c r="AQ106" s="207"/>
      <c r="AR106" s="324"/>
    </row>
    <row r="107" spans="1:44" ht="31.15" customHeight="1">
      <c r="A107" s="326"/>
      <c r="B107" s="319"/>
      <c r="C107" s="325"/>
      <c r="D107" s="260" t="s">
        <v>2</v>
      </c>
      <c r="E107" s="209">
        <f t="shared" si="114"/>
        <v>400.5</v>
      </c>
      <c r="F107" s="209">
        <f t="shared" si="115"/>
        <v>0</v>
      </c>
      <c r="G107" s="208"/>
      <c r="H107" s="209"/>
      <c r="I107" s="209"/>
      <c r="J107" s="209"/>
      <c r="K107" s="209"/>
      <c r="L107" s="209"/>
      <c r="M107" s="209"/>
      <c r="N107" s="209"/>
      <c r="O107" s="209"/>
      <c r="P107" s="209"/>
      <c r="Q107" s="209"/>
      <c r="R107" s="209"/>
      <c r="S107" s="209"/>
      <c r="T107" s="209"/>
      <c r="U107" s="209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/>
      <c r="AH107" s="209"/>
      <c r="AI107" s="209"/>
      <c r="AJ107" s="209"/>
      <c r="AK107" s="207"/>
      <c r="AL107" s="209"/>
      <c r="AM107" s="209"/>
      <c r="AN107" s="209"/>
      <c r="AO107" s="173">
        <v>400.5</v>
      </c>
      <c r="AP107" s="207"/>
      <c r="AQ107" s="207"/>
      <c r="AR107" s="324"/>
    </row>
    <row r="108" spans="1:44" ht="28.5" customHeight="1">
      <c r="A108" s="326"/>
      <c r="B108" s="319"/>
      <c r="C108" s="325"/>
      <c r="D108" s="261" t="s">
        <v>43</v>
      </c>
      <c r="E108" s="209">
        <f t="shared" si="114"/>
        <v>49.5</v>
      </c>
      <c r="F108" s="209">
        <f t="shared" si="115"/>
        <v>0</v>
      </c>
      <c r="G108" s="208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07"/>
      <c r="AL108" s="173"/>
      <c r="AM108" s="209"/>
      <c r="AN108" s="209"/>
      <c r="AO108" s="209">
        <v>49.5</v>
      </c>
      <c r="AP108" s="207"/>
      <c r="AQ108" s="207"/>
      <c r="AR108" s="324"/>
    </row>
    <row r="109" spans="1:44" s="119" customFormat="1" ht="22.15" customHeight="1">
      <c r="A109" s="326" t="s">
        <v>538</v>
      </c>
      <c r="B109" s="319" t="s">
        <v>537</v>
      </c>
      <c r="C109" s="325" t="s">
        <v>517</v>
      </c>
      <c r="D109" s="115" t="s">
        <v>41</v>
      </c>
      <c r="E109" s="208">
        <f>SUM(E110:E112)</f>
        <v>1479</v>
      </c>
      <c r="F109" s="208">
        <f>SUM(F110:F112)</f>
        <v>0</v>
      </c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208"/>
      <c r="AK109" s="206"/>
      <c r="AL109" s="208"/>
      <c r="AM109" s="208"/>
      <c r="AN109" s="208"/>
      <c r="AO109" s="208">
        <f>AO110+AO111+AO112</f>
        <v>1479</v>
      </c>
      <c r="AP109" s="206"/>
      <c r="AQ109" s="206"/>
      <c r="AR109" s="323"/>
    </row>
    <row r="110" spans="1:44" ht="31.5">
      <c r="A110" s="326"/>
      <c r="B110" s="319"/>
      <c r="C110" s="325"/>
      <c r="D110" s="260" t="s">
        <v>37</v>
      </c>
      <c r="E110" s="209">
        <f t="shared" ref="E110:E112" si="116">H110+K110+N110+Q110+T110+W110+Z110+AC110+AF110+AI110+AL110+AO110</f>
        <v>0</v>
      </c>
      <c r="F110" s="209">
        <f t="shared" ref="F110:F112" si="117">I110+L110+O110+R110+U110+X110+AA110+AD110+AG110+AJ110+AM110+AP110</f>
        <v>0</v>
      </c>
      <c r="G110" s="208"/>
      <c r="H110" s="209"/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/>
      <c r="AH110" s="209"/>
      <c r="AI110" s="209"/>
      <c r="AJ110" s="209"/>
      <c r="AK110" s="207"/>
      <c r="AL110" s="209"/>
      <c r="AM110" s="209"/>
      <c r="AN110" s="209"/>
      <c r="AO110" s="209"/>
      <c r="AP110" s="207"/>
      <c r="AQ110" s="207"/>
      <c r="AR110" s="324"/>
    </row>
    <row r="111" spans="1:44" ht="31.15" customHeight="1">
      <c r="A111" s="326"/>
      <c r="B111" s="319"/>
      <c r="C111" s="325"/>
      <c r="D111" s="260" t="s">
        <v>2</v>
      </c>
      <c r="E111" s="209">
        <f t="shared" si="116"/>
        <v>1316.31</v>
      </c>
      <c r="F111" s="209">
        <f t="shared" si="117"/>
        <v>0</v>
      </c>
      <c r="G111" s="208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  <c r="Y111" s="209"/>
      <c r="Z111" s="209"/>
      <c r="AA111" s="209"/>
      <c r="AB111" s="209"/>
      <c r="AC111" s="209"/>
      <c r="AD111" s="209"/>
      <c r="AE111" s="209"/>
      <c r="AF111" s="209"/>
      <c r="AG111" s="209"/>
      <c r="AH111" s="209"/>
      <c r="AI111" s="209"/>
      <c r="AJ111" s="209"/>
      <c r="AK111" s="207"/>
      <c r="AL111" s="209"/>
      <c r="AM111" s="209"/>
      <c r="AN111" s="209"/>
      <c r="AO111" s="173">
        <v>1316.31</v>
      </c>
      <c r="AP111" s="207"/>
      <c r="AQ111" s="207"/>
      <c r="AR111" s="324"/>
    </row>
    <row r="112" spans="1:44" ht="28.5" customHeight="1">
      <c r="A112" s="326"/>
      <c r="B112" s="319"/>
      <c r="C112" s="325"/>
      <c r="D112" s="261" t="s">
        <v>43</v>
      </c>
      <c r="E112" s="209">
        <f t="shared" si="116"/>
        <v>162.69</v>
      </c>
      <c r="F112" s="209">
        <f t="shared" si="117"/>
        <v>0</v>
      </c>
      <c r="G112" s="208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209"/>
      <c r="Z112" s="209"/>
      <c r="AA112" s="209"/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07"/>
      <c r="AL112" s="173"/>
      <c r="AM112" s="209"/>
      <c r="AN112" s="209"/>
      <c r="AO112" s="209">
        <v>162.69</v>
      </c>
      <c r="AP112" s="207"/>
      <c r="AQ112" s="207"/>
      <c r="AR112" s="324"/>
    </row>
    <row r="113" spans="1:44" ht="20.25" customHeight="1">
      <c r="A113" s="388"/>
      <c r="B113" s="327" t="s">
        <v>268</v>
      </c>
      <c r="C113" s="328"/>
      <c r="D113" s="115" t="s">
        <v>41</v>
      </c>
      <c r="E113" s="208">
        <f>SUM(E114:E116)</f>
        <v>11217.21</v>
      </c>
      <c r="F113" s="208">
        <f>SUM(F114:F116)</f>
        <v>4102.9830700000002</v>
      </c>
      <c r="G113" s="208" t="e">
        <v>#DIV/0!</v>
      </c>
      <c r="H113" s="208">
        <f>SUM(H114:H116)</f>
        <v>0</v>
      </c>
      <c r="I113" s="208">
        <f t="shared" ref="I113:AQ113" si="118">SUM(I114:I116)</f>
        <v>0</v>
      </c>
      <c r="J113" s="208">
        <f t="shared" si="118"/>
        <v>0</v>
      </c>
      <c r="K113" s="208">
        <f t="shared" si="118"/>
        <v>0</v>
      </c>
      <c r="L113" s="208">
        <f t="shared" si="118"/>
        <v>0</v>
      </c>
      <c r="M113" s="208">
        <f t="shared" si="118"/>
        <v>0</v>
      </c>
      <c r="N113" s="208">
        <f t="shared" si="118"/>
        <v>0</v>
      </c>
      <c r="O113" s="208">
        <f t="shared" si="118"/>
        <v>0</v>
      </c>
      <c r="P113" s="208">
        <f t="shared" si="118"/>
        <v>0</v>
      </c>
      <c r="Q113" s="208">
        <f t="shared" si="118"/>
        <v>159.05000000000001</v>
      </c>
      <c r="R113" s="208">
        <f t="shared" si="118"/>
        <v>159.05000000000001</v>
      </c>
      <c r="S113" s="253">
        <f>R113/Q113</f>
        <v>1</v>
      </c>
      <c r="T113" s="208">
        <f t="shared" si="118"/>
        <v>0</v>
      </c>
      <c r="U113" s="208">
        <f t="shared" si="118"/>
        <v>0</v>
      </c>
      <c r="V113" s="208">
        <f t="shared" si="118"/>
        <v>0</v>
      </c>
      <c r="W113" s="208">
        <f t="shared" si="118"/>
        <v>0</v>
      </c>
      <c r="X113" s="208">
        <f t="shared" si="118"/>
        <v>0</v>
      </c>
      <c r="Y113" s="208">
        <f t="shared" si="118"/>
        <v>0</v>
      </c>
      <c r="Z113" s="208">
        <f t="shared" si="118"/>
        <v>80</v>
      </c>
      <c r="AA113" s="208">
        <f t="shared" si="118"/>
        <v>80</v>
      </c>
      <c r="AB113" s="254">
        <f t="shared" si="118"/>
        <v>1</v>
      </c>
      <c r="AC113" s="208">
        <f t="shared" si="118"/>
        <v>3863.9330699999996</v>
      </c>
      <c r="AD113" s="208">
        <f t="shared" si="118"/>
        <v>3863.9330699999996</v>
      </c>
      <c r="AE113" s="208">
        <f t="shared" si="118"/>
        <v>0</v>
      </c>
      <c r="AF113" s="208">
        <f t="shared" si="118"/>
        <v>0</v>
      </c>
      <c r="AG113" s="208">
        <f t="shared" si="118"/>
        <v>0</v>
      </c>
      <c r="AH113" s="208">
        <f t="shared" si="118"/>
        <v>0</v>
      </c>
      <c r="AI113" s="208">
        <f t="shared" si="118"/>
        <v>0</v>
      </c>
      <c r="AJ113" s="208">
        <f t="shared" si="118"/>
        <v>0</v>
      </c>
      <c r="AK113" s="206">
        <f t="shared" si="118"/>
        <v>0</v>
      </c>
      <c r="AL113" s="208">
        <f t="shared" si="118"/>
        <v>1766.25</v>
      </c>
      <c r="AM113" s="208">
        <f t="shared" si="118"/>
        <v>0</v>
      </c>
      <c r="AN113" s="208">
        <f t="shared" si="118"/>
        <v>0</v>
      </c>
      <c r="AO113" s="208">
        <f t="shared" si="118"/>
        <v>5347.9769299999998</v>
      </c>
      <c r="AP113" s="206">
        <f t="shared" si="118"/>
        <v>0</v>
      </c>
      <c r="AQ113" s="206">
        <f t="shared" si="118"/>
        <v>0</v>
      </c>
      <c r="AR113" s="333"/>
    </row>
    <row r="114" spans="1:44" ht="35.25" customHeight="1">
      <c r="A114" s="386"/>
      <c r="B114" s="329"/>
      <c r="C114" s="330"/>
      <c r="D114" s="260" t="s">
        <v>37</v>
      </c>
      <c r="E114" s="209">
        <f t="shared" ref="E114:F116" si="119">H114+K114+N114+Q114+T114+W114+Z114+AC114+AF114+AI114+AL114+AO114</f>
        <v>0</v>
      </c>
      <c r="F114" s="209">
        <f t="shared" si="119"/>
        <v>0</v>
      </c>
      <c r="G114" s="209" t="e">
        <v>#DIV/0!</v>
      </c>
      <c r="H114" s="209">
        <f t="shared" ref="H114:AQ114" si="120">H38</f>
        <v>0</v>
      </c>
      <c r="I114" s="209">
        <f t="shared" si="120"/>
        <v>0</v>
      </c>
      <c r="J114" s="209">
        <f t="shared" si="120"/>
        <v>0</v>
      </c>
      <c r="K114" s="209">
        <f t="shared" si="120"/>
        <v>0</v>
      </c>
      <c r="L114" s="209">
        <f t="shared" si="120"/>
        <v>0</v>
      </c>
      <c r="M114" s="209">
        <f t="shared" si="120"/>
        <v>0</v>
      </c>
      <c r="N114" s="209">
        <f t="shared" si="120"/>
        <v>0</v>
      </c>
      <c r="O114" s="209">
        <f t="shared" si="120"/>
        <v>0</v>
      </c>
      <c r="P114" s="209">
        <f t="shared" si="120"/>
        <v>0</v>
      </c>
      <c r="Q114" s="209">
        <f t="shared" si="120"/>
        <v>0</v>
      </c>
      <c r="R114" s="209">
        <f t="shared" si="120"/>
        <v>0</v>
      </c>
      <c r="S114" s="209">
        <f t="shared" si="120"/>
        <v>0</v>
      </c>
      <c r="T114" s="209">
        <f t="shared" si="120"/>
        <v>0</v>
      </c>
      <c r="U114" s="209">
        <f t="shared" si="120"/>
        <v>0</v>
      </c>
      <c r="V114" s="209">
        <f t="shared" si="120"/>
        <v>0</v>
      </c>
      <c r="W114" s="209">
        <f t="shared" si="120"/>
        <v>0</v>
      </c>
      <c r="X114" s="209">
        <f t="shared" si="120"/>
        <v>0</v>
      </c>
      <c r="Y114" s="209">
        <f t="shared" si="120"/>
        <v>0</v>
      </c>
      <c r="Z114" s="209">
        <f t="shared" si="120"/>
        <v>0</v>
      </c>
      <c r="AA114" s="209">
        <f t="shared" si="120"/>
        <v>0</v>
      </c>
      <c r="AB114" s="209">
        <f t="shared" si="120"/>
        <v>0</v>
      </c>
      <c r="AC114" s="209">
        <f t="shared" si="120"/>
        <v>0</v>
      </c>
      <c r="AD114" s="209">
        <f t="shared" si="120"/>
        <v>0</v>
      </c>
      <c r="AE114" s="209">
        <f t="shared" si="120"/>
        <v>0</v>
      </c>
      <c r="AF114" s="209">
        <f t="shared" si="120"/>
        <v>0</v>
      </c>
      <c r="AG114" s="209">
        <f t="shared" si="120"/>
        <v>0</v>
      </c>
      <c r="AH114" s="209">
        <f t="shared" si="120"/>
        <v>0</v>
      </c>
      <c r="AI114" s="209">
        <f t="shared" si="120"/>
        <v>0</v>
      </c>
      <c r="AJ114" s="209">
        <f t="shared" si="120"/>
        <v>0</v>
      </c>
      <c r="AK114" s="207">
        <f t="shared" si="120"/>
        <v>0</v>
      </c>
      <c r="AL114" s="209">
        <f t="shared" si="120"/>
        <v>0</v>
      </c>
      <c r="AM114" s="209">
        <f t="shared" si="120"/>
        <v>0</v>
      </c>
      <c r="AN114" s="209">
        <f t="shared" si="120"/>
        <v>0</v>
      </c>
      <c r="AO114" s="209">
        <f t="shared" si="120"/>
        <v>0</v>
      </c>
      <c r="AP114" s="207">
        <f t="shared" si="120"/>
        <v>0</v>
      </c>
      <c r="AQ114" s="207">
        <f t="shared" si="120"/>
        <v>0</v>
      </c>
      <c r="AR114" s="334"/>
    </row>
    <row r="115" spans="1:44" ht="33" customHeight="1">
      <c r="A115" s="386"/>
      <c r="B115" s="329"/>
      <c r="C115" s="330"/>
      <c r="D115" s="260" t="s">
        <v>2</v>
      </c>
      <c r="E115" s="209">
        <f t="shared" si="119"/>
        <v>8198.6009999999987</v>
      </c>
      <c r="F115" s="209">
        <f t="shared" si="119"/>
        <v>3438.9004299999997</v>
      </c>
      <c r="G115" s="209" t="e">
        <v>#DIV/0!</v>
      </c>
      <c r="H115" s="209">
        <f t="shared" ref="H115:AQ115" si="121">H39</f>
        <v>0</v>
      </c>
      <c r="I115" s="209">
        <f t="shared" si="121"/>
        <v>0</v>
      </c>
      <c r="J115" s="209">
        <f t="shared" si="121"/>
        <v>0</v>
      </c>
      <c r="K115" s="209">
        <f t="shared" si="121"/>
        <v>0</v>
      </c>
      <c r="L115" s="209">
        <f t="shared" si="121"/>
        <v>0</v>
      </c>
      <c r="M115" s="209">
        <f t="shared" si="121"/>
        <v>0</v>
      </c>
      <c r="N115" s="209">
        <f t="shared" si="121"/>
        <v>0</v>
      </c>
      <c r="O115" s="209">
        <f t="shared" si="121"/>
        <v>0</v>
      </c>
      <c r="P115" s="209">
        <f t="shared" si="121"/>
        <v>0</v>
      </c>
      <c r="Q115" s="209">
        <f t="shared" si="121"/>
        <v>0</v>
      </c>
      <c r="R115" s="209">
        <f t="shared" si="121"/>
        <v>0</v>
      </c>
      <c r="S115" s="209">
        <f t="shared" si="121"/>
        <v>0</v>
      </c>
      <c r="T115" s="209">
        <f t="shared" si="121"/>
        <v>0</v>
      </c>
      <c r="U115" s="209">
        <f t="shared" si="121"/>
        <v>0</v>
      </c>
      <c r="V115" s="209">
        <f t="shared" si="121"/>
        <v>0</v>
      </c>
      <c r="W115" s="209">
        <f t="shared" si="121"/>
        <v>0</v>
      </c>
      <c r="X115" s="209">
        <f t="shared" si="121"/>
        <v>0</v>
      </c>
      <c r="Y115" s="209">
        <f t="shared" si="121"/>
        <v>0</v>
      </c>
      <c r="Z115" s="209">
        <f t="shared" si="121"/>
        <v>0</v>
      </c>
      <c r="AA115" s="209">
        <f t="shared" si="121"/>
        <v>0</v>
      </c>
      <c r="AB115" s="209">
        <f t="shared" si="121"/>
        <v>0</v>
      </c>
      <c r="AC115" s="209">
        <f t="shared" si="121"/>
        <v>3438.9004299999997</v>
      </c>
      <c r="AD115" s="209">
        <f t="shared" si="121"/>
        <v>3438.9004299999997</v>
      </c>
      <c r="AE115" s="209">
        <f t="shared" si="121"/>
        <v>0</v>
      </c>
      <c r="AF115" s="209">
        <f t="shared" si="121"/>
        <v>0</v>
      </c>
      <c r="AG115" s="209">
        <f t="shared" si="121"/>
        <v>0</v>
      </c>
      <c r="AH115" s="209">
        <f t="shared" si="121"/>
        <v>0</v>
      </c>
      <c r="AI115" s="209">
        <f t="shared" si="121"/>
        <v>0</v>
      </c>
      <c r="AJ115" s="209">
        <f t="shared" si="121"/>
        <v>0</v>
      </c>
      <c r="AK115" s="207">
        <f t="shared" si="121"/>
        <v>0</v>
      </c>
      <c r="AL115" s="209">
        <f t="shared" si="121"/>
        <v>0</v>
      </c>
      <c r="AM115" s="209">
        <f t="shared" si="121"/>
        <v>0</v>
      </c>
      <c r="AN115" s="209">
        <f t="shared" si="121"/>
        <v>0</v>
      </c>
      <c r="AO115" s="209">
        <f t="shared" si="121"/>
        <v>4759.70057</v>
      </c>
      <c r="AP115" s="207">
        <f t="shared" si="121"/>
        <v>0</v>
      </c>
      <c r="AQ115" s="207">
        <f t="shared" si="121"/>
        <v>0</v>
      </c>
      <c r="AR115" s="334"/>
    </row>
    <row r="116" spans="1:44" ht="19.7" customHeight="1">
      <c r="A116" s="387"/>
      <c r="B116" s="331"/>
      <c r="C116" s="332"/>
      <c r="D116" s="261" t="s">
        <v>43</v>
      </c>
      <c r="E116" s="209">
        <f t="shared" si="119"/>
        <v>3018.6089999999999</v>
      </c>
      <c r="F116" s="209">
        <f t="shared" si="119"/>
        <v>664.08264000000008</v>
      </c>
      <c r="G116" s="209" t="e">
        <v>#DIV/0!</v>
      </c>
      <c r="H116" s="209">
        <f t="shared" ref="H116:AQ116" si="122">H40</f>
        <v>0</v>
      </c>
      <c r="I116" s="209">
        <f t="shared" si="122"/>
        <v>0</v>
      </c>
      <c r="J116" s="209">
        <f t="shared" si="122"/>
        <v>0</v>
      </c>
      <c r="K116" s="209">
        <f t="shared" si="122"/>
        <v>0</v>
      </c>
      <c r="L116" s="209">
        <f t="shared" si="122"/>
        <v>0</v>
      </c>
      <c r="M116" s="209">
        <f t="shared" si="122"/>
        <v>0</v>
      </c>
      <c r="N116" s="209">
        <f t="shared" si="122"/>
        <v>0</v>
      </c>
      <c r="O116" s="209">
        <f t="shared" si="122"/>
        <v>0</v>
      </c>
      <c r="P116" s="209">
        <f t="shared" si="122"/>
        <v>0</v>
      </c>
      <c r="Q116" s="209">
        <f t="shared" si="122"/>
        <v>159.05000000000001</v>
      </c>
      <c r="R116" s="209">
        <f t="shared" si="122"/>
        <v>159.05000000000001</v>
      </c>
      <c r="S116" s="253">
        <f>R116/Q116</f>
        <v>1</v>
      </c>
      <c r="T116" s="209">
        <f t="shared" si="122"/>
        <v>0</v>
      </c>
      <c r="U116" s="209">
        <f t="shared" si="122"/>
        <v>0</v>
      </c>
      <c r="V116" s="209">
        <f t="shared" si="122"/>
        <v>0</v>
      </c>
      <c r="W116" s="209">
        <f t="shared" si="122"/>
        <v>0</v>
      </c>
      <c r="X116" s="209">
        <f t="shared" si="122"/>
        <v>0</v>
      </c>
      <c r="Y116" s="209">
        <f t="shared" si="122"/>
        <v>0</v>
      </c>
      <c r="Z116" s="209">
        <f t="shared" si="122"/>
        <v>80</v>
      </c>
      <c r="AA116" s="209">
        <f t="shared" si="122"/>
        <v>80</v>
      </c>
      <c r="AB116" s="253">
        <f>AA116/Z116</f>
        <v>1</v>
      </c>
      <c r="AC116" s="209">
        <f t="shared" si="122"/>
        <v>425.03264000000001</v>
      </c>
      <c r="AD116" s="209">
        <f t="shared" si="122"/>
        <v>425.03264000000001</v>
      </c>
      <c r="AE116" s="209">
        <f t="shared" si="122"/>
        <v>0</v>
      </c>
      <c r="AF116" s="209">
        <f t="shared" si="122"/>
        <v>0</v>
      </c>
      <c r="AG116" s="209">
        <f t="shared" si="122"/>
        <v>0</v>
      </c>
      <c r="AH116" s="209">
        <f t="shared" si="122"/>
        <v>0</v>
      </c>
      <c r="AI116" s="209">
        <f t="shared" si="122"/>
        <v>0</v>
      </c>
      <c r="AJ116" s="209">
        <f t="shared" si="122"/>
        <v>0</v>
      </c>
      <c r="AK116" s="207">
        <f t="shared" si="122"/>
        <v>0</v>
      </c>
      <c r="AL116" s="209">
        <f t="shared" si="122"/>
        <v>1766.25</v>
      </c>
      <c r="AM116" s="209">
        <f t="shared" si="122"/>
        <v>0</v>
      </c>
      <c r="AN116" s="209">
        <f t="shared" si="122"/>
        <v>0</v>
      </c>
      <c r="AO116" s="209">
        <f t="shared" si="122"/>
        <v>588.27635999999995</v>
      </c>
      <c r="AP116" s="207">
        <f t="shared" si="122"/>
        <v>0</v>
      </c>
      <c r="AQ116" s="207">
        <f t="shared" si="122"/>
        <v>0</v>
      </c>
      <c r="AR116" s="368"/>
    </row>
    <row r="117" spans="1:44" ht="15.75">
      <c r="A117" s="338" t="s">
        <v>266</v>
      </c>
      <c r="B117" s="339"/>
      <c r="C117" s="339"/>
      <c r="D117" s="339"/>
      <c r="E117" s="339"/>
      <c r="F117" s="339"/>
      <c r="G117" s="339"/>
      <c r="H117" s="339"/>
      <c r="I117" s="339"/>
      <c r="J117" s="339"/>
      <c r="K117" s="339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39"/>
      <c r="X117" s="339"/>
      <c r="Y117" s="339"/>
      <c r="Z117" s="339"/>
      <c r="AA117" s="339"/>
      <c r="AB117" s="339"/>
      <c r="AC117" s="339"/>
      <c r="AD117" s="339"/>
      <c r="AE117" s="339"/>
      <c r="AF117" s="339"/>
      <c r="AG117" s="339"/>
      <c r="AH117" s="339"/>
      <c r="AI117" s="339"/>
      <c r="AJ117" s="339"/>
      <c r="AK117" s="339"/>
      <c r="AL117" s="339"/>
      <c r="AM117" s="339"/>
      <c r="AN117" s="339"/>
      <c r="AO117" s="339"/>
      <c r="AP117" s="339"/>
      <c r="AQ117" s="339"/>
      <c r="AR117" s="340"/>
    </row>
    <row r="118" spans="1:44" ht="22.5" customHeight="1">
      <c r="A118" s="343" t="s">
        <v>6</v>
      </c>
      <c r="B118" s="345" t="s">
        <v>320</v>
      </c>
      <c r="C118" s="345" t="s">
        <v>325</v>
      </c>
      <c r="D118" s="115" t="s">
        <v>41</v>
      </c>
      <c r="E118" s="208">
        <f>SUM(E119:E121)</f>
        <v>0</v>
      </c>
      <c r="F118" s="208">
        <f>SUM(F119:F121)</f>
        <v>0</v>
      </c>
      <c r="G118" s="208" t="e">
        <f>F118/E118*100</f>
        <v>#DIV/0!</v>
      </c>
      <c r="H118" s="208">
        <f>SUM(H119:H121)</f>
        <v>0</v>
      </c>
      <c r="I118" s="208">
        <f t="shared" ref="I118:AQ118" si="123">SUM(I119:I121)</f>
        <v>0</v>
      </c>
      <c r="J118" s="208">
        <f t="shared" si="123"/>
        <v>0</v>
      </c>
      <c r="K118" s="208">
        <f t="shared" si="123"/>
        <v>0</v>
      </c>
      <c r="L118" s="208">
        <f t="shared" si="123"/>
        <v>0</v>
      </c>
      <c r="M118" s="208">
        <f t="shared" si="123"/>
        <v>0</v>
      </c>
      <c r="N118" s="208">
        <f t="shared" si="123"/>
        <v>0</v>
      </c>
      <c r="O118" s="208">
        <f t="shared" si="123"/>
        <v>0</v>
      </c>
      <c r="P118" s="208">
        <f t="shared" si="123"/>
        <v>0</v>
      </c>
      <c r="Q118" s="208">
        <f t="shared" si="123"/>
        <v>0</v>
      </c>
      <c r="R118" s="208">
        <f t="shared" si="123"/>
        <v>0</v>
      </c>
      <c r="S118" s="208">
        <f t="shared" si="123"/>
        <v>0</v>
      </c>
      <c r="T118" s="208">
        <f t="shared" si="123"/>
        <v>0</v>
      </c>
      <c r="U118" s="208">
        <f t="shared" si="123"/>
        <v>0</v>
      </c>
      <c r="V118" s="208">
        <f t="shared" si="123"/>
        <v>0</v>
      </c>
      <c r="W118" s="208">
        <f t="shared" si="123"/>
        <v>0</v>
      </c>
      <c r="X118" s="208">
        <f t="shared" si="123"/>
        <v>0</v>
      </c>
      <c r="Y118" s="208">
        <f t="shared" si="123"/>
        <v>0</v>
      </c>
      <c r="Z118" s="208">
        <f t="shared" si="123"/>
        <v>0</v>
      </c>
      <c r="AA118" s="208">
        <f t="shared" si="123"/>
        <v>0</v>
      </c>
      <c r="AB118" s="208">
        <f t="shared" si="123"/>
        <v>0</v>
      </c>
      <c r="AC118" s="208">
        <f t="shared" si="123"/>
        <v>0</v>
      </c>
      <c r="AD118" s="208">
        <f t="shared" si="123"/>
        <v>0</v>
      </c>
      <c r="AE118" s="208">
        <f t="shared" si="123"/>
        <v>0</v>
      </c>
      <c r="AF118" s="208">
        <f t="shared" si="123"/>
        <v>0</v>
      </c>
      <c r="AG118" s="208">
        <f t="shared" si="123"/>
        <v>0</v>
      </c>
      <c r="AH118" s="208">
        <f t="shared" si="123"/>
        <v>0</v>
      </c>
      <c r="AI118" s="208">
        <f t="shared" si="123"/>
        <v>0</v>
      </c>
      <c r="AJ118" s="208">
        <f t="shared" si="123"/>
        <v>0</v>
      </c>
      <c r="AK118" s="206">
        <f t="shared" si="123"/>
        <v>0</v>
      </c>
      <c r="AL118" s="208">
        <f t="shared" si="123"/>
        <v>0</v>
      </c>
      <c r="AM118" s="208">
        <f t="shared" si="123"/>
        <v>0</v>
      </c>
      <c r="AN118" s="208">
        <f t="shared" si="123"/>
        <v>0</v>
      </c>
      <c r="AO118" s="208">
        <f t="shared" si="123"/>
        <v>0</v>
      </c>
      <c r="AP118" s="206">
        <f t="shared" si="123"/>
        <v>0</v>
      </c>
      <c r="AQ118" s="206">
        <f t="shared" si="123"/>
        <v>0</v>
      </c>
      <c r="AR118" s="323"/>
    </row>
    <row r="119" spans="1:44" ht="36.75" customHeight="1">
      <c r="A119" s="344"/>
      <c r="B119" s="346"/>
      <c r="C119" s="346"/>
      <c r="D119" s="260" t="s">
        <v>37</v>
      </c>
      <c r="E119" s="209">
        <f t="shared" ref="E119:F121" si="124">H119+K119+N119+Q119+T119+W119+Z119+AC119+AF119+AI119+AL119+AO119</f>
        <v>0</v>
      </c>
      <c r="F119" s="209">
        <f t="shared" si="124"/>
        <v>0</v>
      </c>
      <c r="G119" s="208" t="e">
        <f t="shared" ref="G119:G121" si="125">F119/E119*100</f>
        <v>#DIV/0!</v>
      </c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07"/>
      <c r="AL119" s="209"/>
      <c r="AM119" s="209"/>
      <c r="AN119" s="209"/>
      <c r="AO119" s="209"/>
      <c r="AP119" s="207"/>
      <c r="AQ119" s="207"/>
      <c r="AR119" s="324"/>
    </row>
    <row r="120" spans="1:44" ht="35.450000000000003" customHeight="1">
      <c r="A120" s="344"/>
      <c r="B120" s="346"/>
      <c r="C120" s="346"/>
      <c r="D120" s="260" t="s">
        <v>2</v>
      </c>
      <c r="E120" s="209">
        <f t="shared" si="124"/>
        <v>0</v>
      </c>
      <c r="F120" s="209">
        <f t="shared" si="124"/>
        <v>0</v>
      </c>
      <c r="G120" s="208" t="e">
        <f t="shared" si="125"/>
        <v>#DIV/0!</v>
      </c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7"/>
      <c r="AL120" s="209"/>
      <c r="AM120" s="209"/>
      <c r="AN120" s="209"/>
      <c r="AO120" s="209"/>
      <c r="AP120" s="207"/>
      <c r="AQ120" s="207"/>
      <c r="AR120" s="324"/>
    </row>
    <row r="121" spans="1:44" ht="22.5" customHeight="1">
      <c r="A121" s="369"/>
      <c r="B121" s="360"/>
      <c r="C121" s="360"/>
      <c r="D121" s="131" t="s">
        <v>43</v>
      </c>
      <c r="E121" s="209">
        <f t="shared" si="124"/>
        <v>0</v>
      </c>
      <c r="F121" s="209">
        <f t="shared" si="124"/>
        <v>0</v>
      </c>
      <c r="G121" s="208" t="e">
        <f t="shared" si="125"/>
        <v>#DIV/0!</v>
      </c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07"/>
      <c r="AL121" s="209"/>
      <c r="AM121" s="209"/>
      <c r="AN121" s="209"/>
      <c r="AO121" s="209"/>
      <c r="AP121" s="207"/>
      <c r="AQ121" s="207"/>
      <c r="AR121" s="361"/>
    </row>
    <row r="122" spans="1:44" ht="22.5" customHeight="1">
      <c r="A122" s="343" t="s">
        <v>7</v>
      </c>
      <c r="B122" s="345" t="s">
        <v>321</v>
      </c>
      <c r="C122" s="345" t="s">
        <v>325</v>
      </c>
      <c r="D122" s="115" t="s">
        <v>41</v>
      </c>
      <c r="E122" s="208">
        <f>SUM(E123:E125)</f>
        <v>11719.922759999999</v>
      </c>
      <c r="F122" s="208">
        <f>SUM(F123:F125)</f>
        <v>7151.5300599999991</v>
      </c>
      <c r="G122" s="208">
        <f>F122/E122*100</f>
        <v>61.020283208760659</v>
      </c>
      <c r="H122" s="208">
        <f>SUM(H123:H125)</f>
        <v>0</v>
      </c>
      <c r="I122" s="208">
        <f t="shared" ref="I122:AQ122" si="126">SUM(I123:I125)</f>
        <v>0</v>
      </c>
      <c r="J122" s="208">
        <f t="shared" si="126"/>
        <v>0</v>
      </c>
      <c r="K122" s="208">
        <f t="shared" si="126"/>
        <v>0</v>
      </c>
      <c r="L122" s="208">
        <f t="shared" si="126"/>
        <v>0</v>
      </c>
      <c r="M122" s="208">
        <f t="shared" si="126"/>
        <v>0</v>
      </c>
      <c r="N122" s="208">
        <f t="shared" si="126"/>
        <v>0</v>
      </c>
      <c r="O122" s="208">
        <f t="shared" si="126"/>
        <v>0</v>
      </c>
      <c r="P122" s="208">
        <f t="shared" si="126"/>
        <v>0</v>
      </c>
      <c r="Q122" s="208">
        <f t="shared" si="126"/>
        <v>0</v>
      </c>
      <c r="R122" s="208">
        <f t="shared" si="126"/>
        <v>0</v>
      </c>
      <c r="S122" s="208">
        <f t="shared" si="126"/>
        <v>0</v>
      </c>
      <c r="T122" s="208">
        <f t="shared" si="126"/>
        <v>0</v>
      </c>
      <c r="U122" s="208">
        <f t="shared" si="126"/>
        <v>0</v>
      </c>
      <c r="V122" s="208">
        <f t="shared" si="126"/>
        <v>0</v>
      </c>
      <c r="W122" s="208">
        <f t="shared" si="126"/>
        <v>0</v>
      </c>
      <c r="X122" s="208">
        <f t="shared" si="126"/>
        <v>0</v>
      </c>
      <c r="Y122" s="208">
        <f t="shared" si="126"/>
        <v>0</v>
      </c>
      <c r="Z122" s="208">
        <f t="shared" si="126"/>
        <v>2710.42985</v>
      </c>
      <c r="AA122" s="208">
        <f t="shared" si="126"/>
        <v>2710.42985</v>
      </c>
      <c r="AB122" s="253">
        <f>AA122/Z122</f>
        <v>1</v>
      </c>
      <c r="AC122" s="208">
        <f t="shared" si="126"/>
        <v>0</v>
      </c>
      <c r="AD122" s="208">
        <f t="shared" si="126"/>
        <v>0</v>
      </c>
      <c r="AE122" s="208">
        <f t="shared" si="126"/>
        <v>0</v>
      </c>
      <c r="AF122" s="208">
        <f t="shared" si="126"/>
        <v>0</v>
      </c>
      <c r="AG122" s="208">
        <f t="shared" si="126"/>
        <v>0</v>
      </c>
      <c r="AH122" s="208">
        <f t="shared" si="126"/>
        <v>0</v>
      </c>
      <c r="AI122" s="208">
        <f t="shared" si="126"/>
        <v>4441.1002099999996</v>
      </c>
      <c r="AJ122" s="208">
        <f t="shared" si="126"/>
        <v>4441.1002099999996</v>
      </c>
      <c r="AK122" s="254">
        <f t="shared" si="126"/>
        <v>1</v>
      </c>
      <c r="AL122" s="208">
        <f t="shared" si="126"/>
        <v>0</v>
      </c>
      <c r="AM122" s="208">
        <f t="shared" si="126"/>
        <v>0</v>
      </c>
      <c r="AN122" s="208">
        <f t="shared" si="126"/>
        <v>0</v>
      </c>
      <c r="AO122" s="208">
        <f t="shared" si="126"/>
        <v>4568.3927000000003</v>
      </c>
      <c r="AP122" s="206">
        <f t="shared" si="126"/>
        <v>0</v>
      </c>
      <c r="AQ122" s="206">
        <f t="shared" si="126"/>
        <v>0</v>
      </c>
      <c r="AR122" s="323"/>
    </row>
    <row r="123" spans="1:44" ht="36.75" customHeight="1">
      <c r="A123" s="344"/>
      <c r="B123" s="346"/>
      <c r="C123" s="346"/>
      <c r="D123" s="260" t="s">
        <v>37</v>
      </c>
      <c r="E123" s="209">
        <f t="shared" ref="E123:F125" si="127">H123+K123+N123+Q123+T123+W123+Z123+AC123+AF123+AI123+AL123+AO123</f>
        <v>0</v>
      </c>
      <c r="F123" s="209">
        <f t="shared" si="127"/>
        <v>0</v>
      </c>
      <c r="G123" s="208" t="e">
        <f t="shared" ref="G123:G125" si="128">F123/E123*100</f>
        <v>#DIV/0!</v>
      </c>
      <c r="H123" s="209">
        <f>H127</f>
        <v>0</v>
      </c>
      <c r="I123" s="209">
        <f t="shared" ref="I123:AQ123" si="129">I127</f>
        <v>0</v>
      </c>
      <c r="J123" s="209">
        <f t="shared" si="129"/>
        <v>0</v>
      </c>
      <c r="K123" s="209">
        <f t="shared" si="129"/>
        <v>0</v>
      </c>
      <c r="L123" s="209">
        <f t="shared" si="129"/>
        <v>0</v>
      </c>
      <c r="M123" s="209">
        <f t="shared" si="129"/>
        <v>0</v>
      </c>
      <c r="N123" s="209">
        <f t="shared" si="129"/>
        <v>0</v>
      </c>
      <c r="O123" s="209">
        <f t="shared" si="129"/>
        <v>0</v>
      </c>
      <c r="P123" s="209">
        <f t="shared" si="129"/>
        <v>0</v>
      </c>
      <c r="Q123" s="209">
        <f t="shared" si="129"/>
        <v>0</v>
      </c>
      <c r="R123" s="209">
        <f t="shared" si="129"/>
        <v>0</v>
      </c>
      <c r="S123" s="209">
        <f t="shared" si="129"/>
        <v>0</v>
      </c>
      <c r="T123" s="209">
        <f t="shared" si="129"/>
        <v>0</v>
      </c>
      <c r="U123" s="209">
        <f t="shared" si="129"/>
        <v>0</v>
      </c>
      <c r="V123" s="209">
        <f t="shared" si="129"/>
        <v>0</v>
      </c>
      <c r="W123" s="209">
        <f t="shared" si="129"/>
        <v>0</v>
      </c>
      <c r="X123" s="209">
        <f t="shared" si="129"/>
        <v>0</v>
      </c>
      <c r="Y123" s="209">
        <f t="shared" si="129"/>
        <v>0</v>
      </c>
      <c r="Z123" s="209">
        <f t="shared" si="129"/>
        <v>0</v>
      </c>
      <c r="AA123" s="209">
        <f t="shared" si="129"/>
        <v>0</v>
      </c>
      <c r="AB123" s="209">
        <f t="shared" si="129"/>
        <v>0</v>
      </c>
      <c r="AC123" s="209">
        <f t="shared" si="129"/>
        <v>0</v>
      </c>
      <c r="AD123" s="209">
        <f t="shared" si="129"/>
        <v>0</v>
      </c>
      <c r="AE123" s="209">
        <f t="shared" si="129"/>
        <v>0</v>
      </c>
      <c r="AF123" s="209">
        <f t="shared" si="129"/>
        <v>0</v>
      </c>
      <c r="AG123" s="209">
        <f t="shared" si="129"/>
        <v>0</v>
      </c>
      <c r="AH123" s="209">
        <f t="shared" si="129"/>
        <v>0</v>
      </c>
      <c r="AI123" s="209">
        <f t="shared" si="129"/>
        <v>0</v>
      </c>
      <c r="AJ123" s="209">
        <f t="shared" si="129"/>
        <v>0</v>
      </c>
      <c r="AK123" s="207">
        <f t="shared" si="129"/>
        <v>0</v>
      </c>
      <c r="AL123" s="209">
        <f t="shared" si="129"/>
        <v>0</v>
      </c>
      <c r="AM123" s="209">
        <f t="shared" si="129"/>
        <v>0</v>
      </c>
      <c r="AN123" s="209">
        <f t="shared" si="129"/>
        <v>0</v>
      </c>
      <c r="AO123" s="209">
        <f t="shared" si="129"/>
        <v>0</v>
      </c>
      <c r="AP123" s="207">
        <f t="shared" si="129"/>
        <v>0</v>
      </c>
      <c r="AQ123" s="207">
        <f t="shared" si="129"/>
        <v>0</v>
      </c>
      <c r="AR123" s="324"/>
    </row>
    <row r="124" spans="1:44" ht="32.450000000000003" customHeight="1">
      <c r="A124" s="344"/>
      <c r="B124" s="346"/>
      <c r="C124" s="346"/>
      <c r="D124" s="260" t="s">
        <v>2</v>
      </c>
      <c r="E124" s="209">
        <f t="shared" si="127"/>
        <v>0</v>
      </c>
      <c r="F124" s="209">
        <f t="shared" si="127"/>
        <v>0</v>
      </c>
      <c r="G124" s="208" t="e">
        <f t="shared" si="128"/>
        <v>#DIV/0!</v>
      </c>
      <c r="H124" s="209">
        <f t="shared" ref="H124:AQ124" si="130">H128</f>
        <v>0</v>
      </c>
      <c r="I124" s="209">
        <f t="shared" si="130"/>
        <v>0</v>
      </c>
      <c r="J124" s="209">
        <f t="shared" si="130"/>
        <v>0</v>
      </c>
      <c r="K124" s="209">
        <f t="shared" si="130"/>
        <v>0</v>
      </c>
      <c r="L124" s="209">
        <f t="shared" si="130"/>
        <v>0</v>
      </c>
      <c r="M124" s="209">
        <f t="shared" si="130"/>
        <v>0</v>
      </c>
      <c r="N124" s="209">
        <f t="shared" si="130"/>
        <v>0</v>
      </c>
      <c r="O124" s="209">
        <f t="shared" si="130"/>
        <v>0</v>
      </c>
      <c r="P124" s="209">
        <f t="shared" si="130"/>
        <v>0</v>
      </c>
      <c r="Q124" s="209">
        <f t="shared" si="130"/>
        <v>0</v>
      </c>
      <c r="R124" s="209">
        <f t="shared" si="130"/>
        <v>0</v>
      </c>
      <c r="S124" s="209">
        <f t="shared" si="130"/>
        <v>0</v>
      </c>
      <c r="T124" s="209">
        <f t="shared" si="130"/>
        <v>0</v>
      </c>
      <c r="U124" s="209">
        <f t="shared" si="130"/>
        <v>0</v>
      </c>
      <c r="V124" s="209">
        <f t="shared" si="130"/>
        <v>0</v>
      </c>
      <c r="W124" s="209">
        <f t="shared" si="130"/>
        <v>0</v>
      </c>
      <c r="X124" s="209">
        <f t="shared" si="130"/>
        <v>0</v>
      </c>
      <c r="Y124" s="209">
        <f t="shared" si="130"/>
        <v>0</v>
      </c>
      <c r="Z124" s="209">
        <f t="shared" si="130"/>
        <v>0</v>
      </c>
      <c r="AA124" s="209">
        <f t="shared" si="130"/>
        <v>0</v>
      </c>
      <c r="AB124" s="209">
        <f t="shared" si="130"/>
        <v>0</v>
      </c>
      <c r="AC124" s="209">
        <f t="shared" si="130"/>
        <v>0</v>
      </c>
      <c r="AD124" s="209">
        <f t="shared" si="130"/>
        <v>0</v>
      </c>
      <c r="AE124" s="209">
        <f t="shared" si="130"/>
        <v>0</v>
      </c>
      <c r="AF124" s="209">
        <f t="shared" si="130"/>
        <v>0</v>
      </c>
      <c r="AG124" s="209">
        <f t="shared" si="130"/>
        <v>0</v>
      </c>
      <c r="AH124" s="209">
        <f t="shared" si="130"/>
        <v>0</v>
      </c>
      <c r="AI124" s="209">
        <f t="shared" si="130"/>
        <v>0</v>
      </c>
      <c r="AJ124" s="209">
        <f t="shared" si="130"/>
        <v>0</v>
      </c>
      <c r="AK124" s="207">
        <f t="shared" si="130"/>
        <v>0</v>
      </c>
      <c r="AL124" s="209">
        <f t="shared" si="130"/>
        <v>0</v>
      </c>
      <c r="AM124" s="209">
        <f t="shared" si="130"/>
        <v>0</v>
      </c>
      <c r="AN124" s="209">
        <f t="shared" si="130"/>
        <v>0</v>
      </c>
      <c r="AO124" s="209">
        <f t="shared" si="130"/>
        <v>0</v>
      </c>
      <c r="AP124" s="207">
        <f t="shared" si="130"/>
        <v>0</v>
      </c>
      <c r="AQ124" s="207">
        <f t="shared" si="130"/>
        <v>0</v>
      </c>
      <c r="AR124" s="324"/>
    </row>
    <row r="125" spans="1:44" ht="22.5" customHeight="1">
      <c r="A125" s="344"/>
      <c r="B125" s="346"/>
      <c r="C125" s="346"/>
      <c r="D125" s="131" t="s">
        <v>43</v>
      </c>
      <c r="E125" s="209">
        <f t="shared" si="127"/>
        <v>11719.922759999999</v>
      </c>
      <c r="F125" s="209">
        <f t="shared" si="127"/>
        <v>7151.5300599999991</v>
      </c>
      <c r="G125" s="208">
        <f t="shared" si="128"/>
        <v>61.020283208760659</v>
      </c>
      <c r="H125" s="209">
        <f t="shared" ref="H125:AQ125" si="131">H129</f>
        <v>0</v>
      </c>
      <c r="I125" s="209">
        <f t="shared" si="131"/>
        <v>0</v>
      </c>
      <c r="J125" s="209">
        <f t="shared" si="131"/>
        <v>0</v>
      </c>
      <c r="K125" s="209">
        <f t="shared" si="131"/>
        <v>0</v>
      </c>
      <c r="L125" s="209">
        <f t="shared" si="131"/>
        <v>0</v>
      </c>
      <c r="M125" s="209">
        <f t="shared" si="131"/>
        <v>0</v>
      </c>
      <c r="N125" s="209">
        <f t="shared" si="131"/>
        <v>0</v>
      </c>
      <c r="O125" s="209">
        <f t="shared" si="131"/>
        <v>0</v>
      </c>
      <c r="P125" s="209">
        <f t="shared" si="131"/>
        <v>0</v>
      </c>
      <c r="Q125" s="209">
        <f t="shared" si="131"/>
        <v>0</v>
      </c>
      <c r="R125" s="209">
        <f t="shared" si="131"/>
        <v>0</v>
      </c>
      <c r="S125" s="209">
        <f t="shared" si="131"/>
        <v>0</v>
      </c>
      <c r="T125" s="209">
        <f t="shared" si="131"/>
        <v>0</v>
      </c>
      <c r="U125" s="209">
        <f t="shared" si="131"/>
        <v>0</v>
      </c>
      <c r="V125" s="209">
        <f t="shared" si="131"/>
        <v>0</v>
      </c>
      <c r="W125" s="209">
        <f t="shared" si="131"/>
        <v>0</v>
      </c>
      <c r="X125" s="209">
        <f t="shared" si="131"/>
        <v>0</v>
      </c>
      <c r="Y125" s="209">
        <f t="shared" si="131"/>
        <v>0</v>
      </c>
      <c r="Z125" s="209">
        <f t="shared" si="131"/>
        <v>2710.42985</v>
      </c>
      <c r="AA125" s="209">
        <f t="shared" si="131"/>
        <v>2710.42985</v>
      </c>
      <c r="AB125" s="253">
        <f>AA125/Z125</f>
        <v>1</v>
      </c>
      <c r="AC125" s="209">
        <f t="shared" si="131"/>
        <v>0</v>
      </c>
      <c r="AD125" s="209">
        <f t="shared" si="131"/>
        <v>0</v>
      </c>
      <c r="AE125" s="209">
        <f t="shared" si="131"/>
        <v>0</v>
      </c>
      <c r="AF125" s="209">
        <f t="shared" si="131"/>
        <v>0</v>
      </c>
      <c r="AG125" s="209">
        <f t="shared" si="131"/>
        <v>0</v>
      </c>
      <c r="AH125" s="209">
        <f t="shared" si="131"/>
        <v>0</v>
      </c>
      <c r="AI125" s="209">
        <f t="shared" si="131"/>
        <v>4441.1002099999996</v>
      </c>
      <c r="AJ125" s="209">
        <f t="shared" si="131"/>
        <v>4441.1002099999996</v>
      </c>
      <c r="AK125" s="253">
        <f t="shared" si="131"/>
        <v>1</v>
      </c>
      <c r="AL125" s="209">
        <f t="shared" si="131"/>
        <v>0</v>
      </c>
      <c r="AM125" s="209">
        <f t="shared" si="131"/>
        <v>0</v>
      </c>
      <c r="AN125" s="209">
        <f t="shared" si="131"/>
        <v>0</v>
      </c>
      <c r="AO125" s="209">
        <f t="shared" si="131"/>
        <v>4568.3927000000003</v>
      </c>
      <c r="AP125" s="207">
        <f t="shared" si="131"/>
        <v>0</v>
      </c>
      <c r="AQ125" s="207">
        <f t="shared" si="131"/>
        <v>0</v>
      </c>
      <c r="AR125" s="324"/>
    </row>
    <row r="126" spans="1:44" ht="22.5" customHeight="1">
      <c r="A126" s="343" t="s">
        <v>448</v>
      </c>
      <c r="B126" s="345" t="s">
        <v>449</v>
      </c>
      <c r="C126" s="345" t="s">
        <v>325</v>
      </c>
      <c r="D126" s="115" t="s">
        <v>41</v>
      </c>
      <c r="E126" s="208">
        <f>SUM(E127:E129)</f>
        <v>11719.922759999999</v>
      </c>
      <c r="F126" s="208">
        <f>SUM(F127:F129)</f>
        <v>7151.5300599999991</v>
      </c>
      <c r="G126" s="208">
        <f>F126/E126*100</f>
        <v>61.020283208760659</v>
      </c>
      <c r="H126" s="208">
        <f>SUM(H127:H129)</f>
        <v>0</v>
      </c>
      <c r="I126" s="208">
        <f t="shared" ref="I126:AQ126" si="132">SUM(I127:I129)</f>
        <v>0</v>
      </c>
      <c r="J126" s="208">
        <f t="shared" si="132"/>
        <v>0</v>
      </c>
      <c r="K126" s="208">
        <f t="shared" si="132"/>
        <v>0</v>
      </c>
      <c r="L126" s="208">
        <f t="shared" si="132"/>
        <v>0</v>
      </c>
      <c r="M126" s="208">
        <f t="shared" si="132"/>
        <v>0</v>
      </c>
      <c r="N126" s="208">
        <f t="shared" si="132"/>
        <v>0</v>
      </c>
      <c r="O126" s="208">
        <f t="shared" si="132"/>
        <v>0</v>
      </c>
      <c r="P126" s="208">
        <f t="shared" si="132"/>
        <v>0</v>
      </c>
      <c r="Q126" s="208">
        <f t="shared" si="132"/>
        <v>0</v>
      </c>
      <c r="R126" s="208">
        <f t="shared" si="132"/>
        <v>0</v>
      </c>
      <c r="S126" s="208">
        <f t="shared" si="132"/>
        <v>0</v>
      </c>
      <c r="T126" s="208">
        <f t="shared" si="132"/>
        <v>0</v>
      </c>
      <c r="U126" s="208">
        <f t="shared" si="132"/>
        <v>0</v>
      </c>
      <c r="V126" s="208">
        <f t="shared" si="132"/>
        <v>0</v>
      </c>
      <c r="W126" s="208">
        <f t="shared" si="132"/>
        <v>0</v>
      </c>
      <c r="X126" s="208">
        <f t="shared" si="132"/>
        <v>0</v>
      </c>
      <c r="Y126" s="208">
        <f t="shared" si="132"/>
        <v>0</v>
      </c>
      <c r="Z126" s="208">
        <f t="shared" si="132"/>
        <v>2710.42985</v>
      </c>
      <c r="AA126" s="208">
        <f t="shared" si="132"/>
        <v>2710.42985</v>
      </c>
      <c r="AB126" s="254">
        <f t="shared" si="132"/>
        <v>1</v>
      </c>
      <c r="AC126" s="208">
        <f t="shared" si="132"/>
        <v>0</v>
      </c>
      <c r="AD126" s="208">
        <f t="shared" si="132"/>
        <v>0</v>
      </c>
      <c r="AE126" s="208">
        <f t="shared" si="132"/>
        <v>0</v>
      </c>
      <c r="AF126" s="208">
        <f t="shared" si="132"/>
        <v>0</v>
      </c>
      <c r="AG126" s="208">
        <f t="shared" si="132"/>
        <v>0</v>
      </c>
      <c r="AH126" s="208">
        <f t="shared" si="132"/>
        <v>0</v>
      </c>
      <c r="AI126" s="208">
        <f t="shared" si="132"/>
        <v>4441.1002099999996</v>
      </c>
      <c r="AJ126" s="208">
        <f t="shared" si="132"/>
        <v>4441.1002099999996</v>
      </c>
      <c r="AK126" s="254">
        <f t="shared" si="132"/>
        <v>1</v>
      </c>
      <c r="AL126" s="208">
        <f t="shared" si="132"/>
        <v>0</v>
      </c>
      <c r="AM126" s="208">
        <f t="shared" si="132"/>
        <v>0</v>
      </c>
      <c r="AN126" s="208">
        <f t="shared" si="132"/>
        <v>0</v>
      </c>
      <c r="AO126" s="208">
        <f t="shared" si="132"/>
        <v>4568.3927000000003</v>
      </c>
      <c r="AP126" s="206">
        <f t="shared" si="132"/>
        <v>0</v>
      </c>
      <c r="AQ126" s="206">
        <f t="shared" si="132"/>
        <v>0</v>
      </c>
      <c r="AR126" s="323"/>
    </row>
    <row r="127" spans="1:44" ht="36.75" customHeight="1">
      <c r="A127" s="344"/>
      <c r="B127" s="346"/>
      <c r="C127" s="346"/>
      <c r="D127" s="260" t="s">
        <v>37</v>
      </c>
      <c r="E127" s="209">
        <f t="shared" ref="E127:E129" si="133">H127+K127+N127+Q127+T127+W127+Z127+AC127+AF127+AI127+AL127+AO127</f>
        <v>0</v>
      </c>
      <c r="F127" s="209">
        <f t="shared" ref="F127:F129" si="134">I127+L127+O127+R127+U127+X127+AA127+AD127+AG127+AJ127+AM127+AP127</f>
        <v>0</v>
      </c>
      <c r="G127" s="208" t="e">
        <f t="shared" ref="G127:G129" si="135">F127/E127*100</f>
        <v>#DIV/0!</v>
      </c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09"/>
      <c r="V127" s="209"/>
      <c r="W127" s="209"/>
      <c r="X127" s="209"/>
      <c r="Y127" s="209"/>
      <c r="Z127" s="209"/>
      <c r="AA127" s="209"/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207"/>
      <c r="AL127" s="209"/>
      <c r="AM127" s="209"/>
      <c r="AN127" s="209"/>
      <c r="AO127" s="209"/>
      <c r="AP127" s="207"/>
      <c r="AQ127" s="207"/>
      <c r="AR127" s="324"/>
    </row>
    <row r="128" spans="1:44" ht="32.450000000000003" customHeight="1">
      <c r="A128" s="344"/>
      <c r="B128" s="346"/>
      <c r="C128" s="346"/>
      <c r="D128" s="260" t="s">
        <v>2</v>
      </c>
      <c r="E128" s="209">
        <f t="shared" si="133"/>
        <v>0</v>
      </c>
      <c r="F128" s="209">
        <f t="shared" si="134"/>
        <v>0</v>
      </c>
      <c r="G128" s="208" t="e">
        <f t="shared" si="135"/>
        <v>#DIV/0!</v>
      </c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  <c r="W128" s="209"/>
      <c r="X128" s="209"/>
      <c r="Y128" s="209"/>
      <c r="Z128" s="209"/>
      <c r="AA128" s="209"/>
      <c r="AB128" s="209"/>
      <c r="AC128" s="209"/>
      <c r="AD128" s="209"/>
      <c r="AE128" s="209"/>
      <c r="AF128" s="209"/>
      <c r="AG128" s="209"/>
      <c r="AH128" s="209"/>
      <c r="AI128" s="209"/>
      <c r="AJ128" s="209"/>
      <c r="AK128" s="207"/>
      <c r="AL128" s="209"/>
      <c r="AM128" s="209"/>
      <c r="AN128" s="209"/>
      <c r="AO128" s="209"/>
      <c r="AP128" s="207"/>
      <c r="AQ128" s="207"/>
      <c r="AR128" s="324"/>
    </row>
    <row r="129" spans="1:44" ht="22.5" customHeight="1">
      <c r="A129" s="344"/>
      <c r="B129" s="346"/>
      <c r="C129" s="346"/>
      <c r="D129" s="131" t="s">
        <v>43</v>
      </c>
      <c r="E129" s="209">
        <f t="shared" si="133"/>
        <v>11719.922759999999</v>
      </c>
      <c r="F129" s="209">
        <f t="shared" si="134"/>
        <v>7151.5300599999991</v>
      </c>
      <c r="G129" s="208">
        <f t="shared" si="135"/>
        <v>61.020283208760659</v>
      </c>
      <c r="H129" s="209"/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  <c r="W129" s="209"/>
      <c r="X129" s="209"/>
      <c r="Y129" s="209"/>
      <c r="Z129" s="209">
        <v>2710.42985</v>
      </c>
      <c r="AA129" s="209">
        <v>2710.42985</v>
      </c>
      <c r="AB129" s="253">
        <f>AA129/Z129</f>
        <v>1</v>
      </c>
      <c r="AC129" s="209"/>
      <c r="AD129" s="209"/>
      <c r="AE129" s="209"/>
      <c r="AF129" s="209"/>
      <c r="AG129" s="209"/>
      <c r="AH129" s="209"/>
      <c r="AI129" s="209">
        <v>4441.1002099999996</v>
      </c>
      <c r="AJ129" s="209">
        <v>4441.1002099999996</v>
      </c>
      <c r="AK129" s="253">
        <f>AJ129/AI129</f>
        <v>1</v>
      </c>
      <c r="AL129" s="209"/>
      <c r="AM129" s="209"/>
      <c r="AN129" s="209"/>
      <c r="AO129" s="203">
        <f>4553.29594+15.09676</f>
        <v>4568.3927000000003</v>
      </c>
      <c r="AP129" s="207"/>
      <c r="AQ129" s="207"/>
      <c r="AR129" s="324"/>
    </row>
    <row r="130" spans="1:44" s="119" customFormat="1" ht="22.15" customHeight="1">
      <c r="A130" s="326" t="s">
        <v>8</v>
      </c>
      <c r="B130" s="319" t="s">
        <v>322</v>
      </c>
      <c r="C130" s="319" t="s">
        <v>325</v>
      </c>
      <c r="D130" s="115" t="s">
        <v>41</v>
      </c>
      <c r="E130" s="208">
        <f>SUM(E131:E133)</f>
        <v>141391.74420000002</v>
      </c>
      <c r="F130" s="208">
        <f>SUM(F131:F133)</f>
        <v>25266.405850000003</v>
      </c>
      <c r="G130" s="208">
        <f>F130/E130*100</f>
        <v>17.869788644986528</v>
      </c>
      <c r="H130" s="208">
        <f>SUM(H131:H133)</f>
        <v>0</v>
      </c>
      <c r="I130" s="208">
        <f t="shared" ref="I130:AQ130" si="136">SUM(I131:I133)</f>
        <v>0</v>
      </c>
      <c r="J130" s="208">
        <f t="shared" si="136"/>
        <v>0</v>
      </c>
      <c r="K130" s="208">
        <f t="shared" si="136"/>
        <v>0</v>
      </c>
      <c r="L130" s="208">
        <f t="shared" si="136"/>
        <v>0</v>
      </c>
      <c r="M130" s="208">
        <f t="shared" si="136"/>
        <v>0</v>
      </c>
      <c r="N130" s="208">
        <f t="shared" si="136"/>
        <v>0</v>
      </c>
      <c r="O130" s="208">
        <f t="shared" si="136"/>
        <v>0</v>
      </c>
      <c r="P130" s="208">
        <f t="shared" si="136"/>
        <v>0</v>
      </c>
      <c r="Q130" s="208">
        <f t="shared" si="136"/>
        <v>0</v>
      </c>
      <c r="R130" s="208">
        <f t="shared" si="136"/>
        <v>0</v>
      </c>
      <c r="S130" s="208">
        <f t="shared" si="136"/>
        <v>0</v>
      </c>
      <c r="T130" s="208">
        <f t="shared" si="136"/>
        <v>50.12</v>
      </c>
      <c r="U130" s="208">
        <f t="shared" si="136"/>
        <v>50.12</v>
      </c>
      <c r="V130" s="253">
        <f>U130/T130</f>
        <v>1</v>
      </c>
      <c r="W130" s="208">
        <f t="shared" si="136"/>
        <v>2804.6748400000001</v>
      </c>
      <c r="X130" s="208">
        <f t="shared" si="136"/>
        <v>2804.6748400000001</v>
      </c>
      <c r="Y130" s="253">
        <f>X130/W130</f>
        <v>1</v>
      </c>
      <c r="Z130" s="208">
        <f t="shared" si="136"/>
        <v>0</v>
      </c>
      <c r="AA130" s="208">
        <f t="shared" si="136"/>
        <v>0</v>
      </c>
      <c r="AB130" s="208">
        <f t="shared" si="136"/>
        <v>0</v>
      </c>
      <c r="AC130" s="208">
        <f t="shared" si="136"/>
        <v>7257.2524000000003</v>
      </c>
      <c r="AD130" s="208">
        <f t="shared" ref="AD130" si="137">SUM(AD131:AD133)</f>
        <v>7257.2524000000003</v>
      </c>
      <c r="AE130" s="254">
        <f>AD130/AC130</f>
        <v>1</v>
      </c>
      <c r="AF130" s="208">
        <f t="shared" ref="AF130:AG130" si="138">SUM(AF131:AF133)</f>
        <v>16145.02361</v>
      </c>
      <c r="AG130" s="208">
        <f t="shared" si="138"/>
        <v>15154.358610000001</v>
      </c>
      <c r="AH130" s="208">
        <f t="shared" si="136"/>
        <v>0</v>
      </c>
      <c r="AI130" s="208">
        <f t="shared" ref="AI130:AJ130" si="139">SUM(AI131:AI133)</f>
        <v>45429.064339999997</v>
      </c>
      <c r="AJ130" s="208">
        <f t="shared" si="139"/>
        <v>0</v>
      </c>
      <c r="AK130" s="206">
        <f t="shared" si="136"/>
        <v>0</v>
      </c>
      <c r="AL130" s="208">
        <f t="shared" ref="AL130:AM130" si="140">SUM(AL131:AL133)</f>
        <v>45599.897599999997</v>
      </c>
      <c r="AM130" s="208">
        <f t="shared" si="140"/>
        <v>0</v>
      </c>
      <c r="AN130" s="208">
        <f t="shared" si="136"/>
        <v>0</v>
      </c>
      <c r="AO130" s="208">
        <f>SUM(AO131:AO133)</f>
        <v>24105.71141</v>
      </c>
      <c r="AP130" s="208">
        <f t="shared" ref="AP130" si="141">SUM(AP131:AP133)</f>
        <v>0</v>
      </c>
      <c r="AQ130" s="206">
        <f t="shared" si="136"/>
        <v>0</v>
      </c>
      <c r="AR130" s="323"/>
    </row>
    <row r="131" spans="1:44" ht="31.5">
      <c r="A131" s="326"/>
      <c r="B131" s="319"/>
      <c r="C131" s="319"/>
      <c r="D131" s="260" t="s">
        <v>37</v>
      </c>
      <c r="E131" s="209">
        <f t="shared" ref="E131:F133" si="142">H131+K131+N131+Q131+T131+W131+Z131+AC131+AF131+AI131+AL131+AO131</f>
        <v>0</v>
      </c>
      <c r="F131" s="209">
        <f t="shared" si="142"/>
        <v>0</v>
      </c>
      <c r="G131" s="208" t="e">
        <f t="shared" ref="G131:G133" si="143">F131/E131*100</f>
        <v>#DIV/0!</v>
      </c>
      <c r="H131" s="209">
        <f t="shared" ref="H131:AQ131" si="144">H135+H151</f>
        <v>0</v>
      </c>
      <c r="I131" s="209">
        <f t="shared" si="144"/>
        <v>0</v>
      </c>
      <c r="J131" s="209">
        <f t="shared" si="144"/>
        <v>0</v>
      </c>
      <c r="K131" s="209">
        <f t="shared" si="144"/>
        <v>0</v>
      </c>
      <c r="L131" s="209">
        <f t="shared" si="144"/>
        <v>0</v>
      </c>
      <c r="M131" s="209">
        <f t="shared" si="144"/>
        <v>0</v>
      </c>
      <c r="N131" s="209">
        <f t="shared" si="144"/>
        <v>0</v>
      </c>
      <c r="O131" s="209">
        <f t="shared" si="144"/>
        <v>0</v>
      </c>
      <c r="P131" s="209">
        <f t="shared" si="144"/>
        <v>0</v>
      </c>
      <c r="Q131" s="209">
        <f t="shared" si="144"/>
        <v>0</v>
      </c>
      <c r="R131" s="209">
        <f t="shared" si="144"/>
        <v>0</v>
      </c>
      <c r="S131" s="209">
        <f t="shared" si="144"/>
        <v>0</v>
      </c>
      <c r="T131" s="209">
        <f t="shared" si="144"/>
        <v>0</v>
      </c>
      <c r="U131" s="209">
        <f t="shared" si="144"/>
        <v>0</v>
      </c>
      <c r="V131" s="209">
        <f t="shared" si="144"/>
        <v>0</v>
      </c>
      <c r="W131" s="209">
        <f t="shared" si="144"/>
        <v>0</v>
      </c>
      <c r="X131" s="209">
        <f t="shared" si="144"/>
        <v>0</v>
      </c>
      <c r="Y131" s="209">
        <f t="shared" si="144"/>
        <v>0</v>
      </c>
      <c r="Z131" s="209">
        <f t="shared" si="144"/>
        <v>0</v>
      </c>
      <c r="AA131" s="209">
        <f t="shared" si="144"/>
        <v>0</v>
      </c>
      <c r="AB131" s="209">
        <f t="shared" si="144"/>
        <v>0</v>
      </c>
      <c r="AC131" s="209">
        <f t="shared" si="144"/>
        <v>0</v>
      </c>
      <c r="AD131" s="209">
        <f t="shared" si="144"/>
        <v>0</v>
      </c>
      <c r="AE131" s="253">
        <f t="shared" si="144"/>
        <v>0</v>
      </c>
      <c r="AF131" s="209">
        <f t="shared" si="144"/>
        <v>0</v>
      </c>
      <c r="AG131" s="209">
        <f t="shared" si="144"/>
        <v>0</v>
      </c>
      <c r="AH131" s="209">
        <f t="shared" si="144"/>
        <v>0</v>
      </c>
      <c r="AI131" s="209">
        <f t="shared" si="144"/>
        <v>0</v>
      </c>
      <c r="AJ131" s="209">
        <f t="shared" si="144"/>
        <v>0</v>
      </c>
      <c r="AK131" s="207">
        <f t="shared" si="144"/>
        <v>0</v>
      </c>
      <c r="AL131" s="209">
        <f t="shared" si="144"/>
        <v>0</v>
      </c>
      <c r="AM131" s="209">
        <f t="shared" si="144"/>
        <v>0</v>
      </c>
      <c r="AN131" s="209">
        <f t="shared" si="144"/>
        <v>0</v>
      </c>
      <c r="AO131" s="209">
        <f t="shared" si="144"/>
        <v>0</v>
      </c>
      <c r="AP131" s="209">
        <f t="shared" si="144"/>
        <v>0</v>
      </c>
      <c r="AQ131" s="207">
        <f t="shared" si="144"/>
        <v>0</v>
      </c>
      <c r="AR131" s="324"/>
    </row>
    <row r="132" spans="1:44" ht="31.15" customHeight="1">
      <c r="A132" s="326"/>
      <c r="B132" s="319"/>
      <c r="C132" s="319"/>
      <c r="D132" s="260" t="s">
        <v>2</v>
      </c>
      <c r="E132" s="209">
        <f>AO132+AL132+AI132+W132+AC132+AF132+T132</f>
        <v>125783.66331</v>
      </c>
      <c r="F132" s="209">
        <f t="shared" si="142"/>
        <v>22487.101180000001</v>
      </c>
      <c r="G132" s="208">
        <f t="shared" si="143"/>
        <v>17.87760078554831</v>
      </c>
      <c r="H132" s="209">
        <f>H136+H140+H152</f>
        <v>0</v>
      </c>
      <c r="I132" s="209">
        <f>I136+I140+I152</f>
        <v>0</v>
      </c>
      <c r="J132" s="209">
        <f t="shared" ref="J132:S132" si="145">J136+J152</f>
        <v>0</v>
      </c>
      <c r="K132" s="209">
        <f>K136+K140+K152</f>
        <v>0</v>
      </c>
      <c r="L132" s="209">
        <f>L136+L140+L152</f>
        <v>0</v>
      </c>
      <c r="M132" s="209">
        <f t="shared" si="145"/>
        <v>0</v>
      </c>
      <c r="N132" s="209">
        <f>N136+N140+N152</f>
        <v>0</v>
      </c>
      <c r="O132" s="209">
        <f>O136+O140+O152</f>
        <v>0</v>
      </c>
      <c r="P132" s="209">
        <f t="shared" si="145"/>
        <v>0</v>
      </c>
      <c r="Q132" s="209">
        <f>Q136+Q140+Q152</f>
        <v>0</v>
      </c>
      <c r="R132" s="209">
        <f>R136+R140+R152</f>
        <v>0</v>
      </c>
      <c r="S132" s="209">
        <f t="shared" si="145"/>
        <v>0</v>
      </c>
      <c r="T132" s="209">
        <f>T136+T140+T152</f>
        <v>44.6068</v>
      </c>
      <c r="U132" s="209">
        <f>U136+U140+U152</f>
        <v>44.6068</v>
      </c>
      <c r="V132" s="253">
        <f>U132/T132</f>
        <v>1</v>
      </c>
      <c r="W132" s="209">
        <f>W136+W140+W152</f>
        <v>2496.1606000000002</v>
      </c>
      <c r="X132" s="209">
        <f>X136+X140+X152</f>
        <v>2496.1606000000002</v>
      </c>
      <c r="Y132" s="253">
        <f>X132/W132</f>
        <v>1</v>
      </c>
      <c r="Z132" s="209">
        <f>Z136+Z140+Z152</f>
        <v>0</v>
      </c>
      <c r="AA132" s="209">
        <f>AA136+AA140+AA152</f>
        <v>0</v>
      </c>
      <c r="AB132" s="209">
        <f>AB136+AB152</f>
        <v>0</v>
      </c>
      <c r="AC132" s="209">
        <f>AC136+AC140+AC152</f>
        <v>6458.9546200000004</v>
      </c>
      <c r="AD132" s="209">
        <f>AD136+AD140+AD152</f>
        <v>6458.9546200000004</v>
      </c>
      <c r="AE132" s="254">
        <f t="shared" ref="AE132:AE133" si="146">AD132/AC132</f>
        <v>1</v>
      </c>
      <c r="AF132" s="209">
        <f>AF136+AF140+AF152</f>
        <v>14369.07101</v>
      </c>
      <c r="AG132" s="209">
        <f>AG136+AG140+AG152</f>
        <v>13487.37916</v>
      </c>
      <c r="AH132" s="209">
        <f>AH136+AH152</f>
        <v>0</v>
      </c>
      <c r="AI132" s="209">
        <f>AI136+AI140+AI152</f>
        <v>40431.867229999996</v>
      </c>
      <c r="AJ132" s="209">
        <f>AJ136+AJ140+AJ152</f>
        <v>0</v>
      </c>
      <c r="AK132" s="207">
        <f>AK136+AK152</f>
        <v>0</v>
      </c>
      <c r="AL132" s="209">
        <f>AL136+AL140+AL152</f>
        <v>40583.90885</v>
      </c>
      <c r="AM132" s="209">
        <f>AM136+AM140+AM152</f>
        <v>0</v>
      </c>
      <c r="AN132" s="209">
        <f>AN136+AN152</f>
        <v>0</v>
      </c>
      <c r="AO132" s="209">
        <f>AO136+AO140+AO152</f>
        <v>21399.0942</v>
      </c>
      <c r="AP132" s="209">
        <f>AP136+AP140+AP152</f>
        <v>0</v>
      </c>
      <c r="AQ132" s="207">
        <f>AQ136+AQ152</f>
        <v>0</v>
      </c>
      <c r="AR132" s="324"/>
    </row>
    <row r="133" spans="1:44" ht="21.75" customHeight="1">
      <c r="A133" s="326"/>
      <c r="B133" s="319"/>
      <c r="C133" s="319"/>
      <c r="D133" s="261" t="s">
        <v>43</v>
      </c>
      <c r="E133" s="209">
        <f>AO133+AL133+AI133+W133+AC133+AF133+T133</f>
        <v>15608.080890000003</v>
      </c>
      <c r="F133" s="209">
        <f t="shared" si="142"/>
        <v>2779.3046700000004</v>
      </c>
      <c r="G133" s="208">
        <f t="shared" si="143"/>
        <v>17.806831535455988</v>
      </c>
      <c r="H133" s="209">
        <f>H137+H141+H153</f>
        <v>0</v>
      </c>
      <c r="I133" s="209">
        <f>I137+I141+I153</f>
        <v>0</v>
      </c>
      <c r="J133" s="209">
        <f t="shared" ref="J133:S133" si="147">J137+J153</f>
        <v>0</v>
      </c>
      <c r="K133" s="209">
        <f>K137+K141+K153</f>
        <v>0</v>
      </c>
      <c r="L133" s="209">
        <f>L137+L141+L153</f>
        <v>0</v>
      </c>
      <c r="M133" s="209">
        <f t="shared" si="147"/>
        <v>0</v>
      </c>
      <c r="N133" s="209">
        <f>N137+N141+N153</f>
        <v>0</v>
      </c>
      <c r="O133" s="209">
        <f>O137+O141+O153</f>
        <v>0</v>
      </c>
      <c r="P133" s="209">
        <f t="shared" si="147"/>
        <v>0</v>
      </c>
      <c r="Q133" s="209">
        <f>Q137+Q141+Q153</f>
        <v>0</v>
      </c>
      <c r="R133" s="209">
        <f>R137+R141+R153</f>
        <v>0</v>
      </c>
      <c r="S133" s="209">
        <f t="shared" si="147"/>
        <v>0</v>
      </c>
      <c r="T133" s="209">
        <f>T137+T141+T153</f>
        <v>5.5132000000000003</v>
      </c>
      <c r="U133" s="209">
        <f>U137+U141+U153</f>
        <v>5.5132000000000003</v>
      </c>
      <c r="V133" s="253">
        <f>U133/T133</f>
        <v>1</v>
      </c>
      <c r="W133" s="209">
        <f>W137+W141+W153</f>
        <v>308.51423999999997</v>
      </c>
      <c r="X133" s="209">
        <f>X137+X141+X153</f>
        <v>308.51423999999997</v>
      </c>
      <c r="Y133" s="253">
        <f>X133/W133</f>
        <v>1</v>
      </c>
      <c r="Z133" s="209">
        <f>Z137+Z141+Z153</f>
        <v>0</v>
      </c>
      <c r="AA133" s="209">
        <f>AA137+AA141+AA153</f>
        <v>0</v>
      </c>
      <c r="AB133" s="209">
        <f>AB137+AB153</f>
        <v>0</v>
      </c>
      <c r="AC133" s="209">
        <f>AC137+AC141+AC153</f>
        <v>798.2977800000001</v>
      </c>
      <c r="AD133" s="209">
        <f>AD137+AD141+AD153</f>
        <v>798.2977800000001</v>
      </c>
      <c r="AE133" s="254">
        <f t="shared" si="146"/>
        <v>1</v>
      </c>
      <c r="AF133" s="209">
        <f>AF137+AF141+AF153</f>
        <v>1775.9526000000001</v>
      </c>
      <c r="AG133" s="209">
        <f>AG137+AG141+AG153</f>
        <v>1666.97945</v>
      </c>
      <c r="AH133" s="209">
        <f>AH137+AH153</f>
        <v>0</v>
      </c>
      <c r="AI133" s="209">
        <f>AI137+AI141+AI153</f>
        <v>4997.197110000001</v>
      </c>
      <c r="AJ133" s="209">
        <f>AJ137+AJ141+AJ153</f>
        <v>0</v>
      </c>
      <c r="AK133" s="207">
        <f>AK137+AK153</f>
        <v>0</v>
      </c>
      <c r="AL133" s="209">
        <f>AL137+AL141+AL153</f>
        <v>5015.9887500000004</v>
      </c>
      <c r="AM133" s="209">
        <f>AM137+AM141+AM153</f>
        <v>0</v>
      </c>
      <c r="AN133" s="209">
        <f>AN137+AN153</f>
        <v>0</v>
      </c>
      <c r="AO133" s="209">
        <f>AO137+AO141+AO153</f>
        <v>2706.6172100000003</v>
      </c>
      <c r="AP133" s="209">
        <f>AP137+AP141+AP153</f>
        <v>0</v>
      </c>
      <c r="AQ133" s="207">
        <f>AQ137+AQ153</f>
        <v>0</v>
      </c>
      <c r="AR133" s="324"/>
    </row>
    <row r="134" spans="1:44" s="119" customFormat="1" ht="22.15" customHeight="1">
      <c r="A134" s="326" t="s">
        <v>313</v>
      </c>
      <c r="B134" s="319" t="s">
        <v>323</v>
      </c>
      <c r="C134" s="319" t="s">
        <v>325</v>
      </c>
      <c r="D134" s="115" t="s">
        <v>41</v>
      </c>
      <c r="E134" s="208">
        <f>SUM(E135:E137)</f>
        <v>130770.47537</v>
      </c>
      <c r="F134" s="208">
        <f>SUM(F135:F137)</f>
        <v>20453.506930000003</v>
      </c>
      <c r="G134" s="254">
        <f>F134/E134</f>
        <v>0.15640768202554253</v>
      </c>
      <c r="H134" s="208">
        <f>SUM(H135:H137)</f>
        <v>0</v>
      </c>
      <c r="I134" s="208">
        <f t="shared" ref="I134:AQ134" si="148">SUM(I135:I137)</f>
        <v>0</v>
      </c>
      <c r="J134" s="208">
        <f t="shared" si="148"/>
        <v>0</v>
      </c>
      <c r="K134" s="208">
        <f t="shared" si="148"/>
        <v>0</v>
      </c>
      <c r="L134" s="208">
        <f t="shared" si="148"/>
        <v>0</v>
      </c>
      <c r="M134" s="208">
        <f t="shared" si="148"/>
        <v>0</v>
      </c>
      <c r="N134" s="208">
        <f t="shared" si="148"/>
        <v>0</v>
      </c>
      <c r="O134" s="208">
        <f t="shared" si="148"/>
        <v>0</v>
      </c>
      <c r="P134" s="208">
        <f t="shared" si="148"/>
        <v>0</v>
      </c>
      <c r="Q134" s="208">
        <f t="shared" si="148"/>
        <v>0</v>
      </c>
      <c r="R134" s="208">
        <f t="shared" si="148"/>
        <v>0</v>
      </c>
      <c r="S134" s="208">
        <f t="shared" si="148"/>
        <v>0</v>
      </c>
      <c r="T134" s="208">
        <f t="shared" si="148"/>
        <v>0</v>
      </c>
      <c r="U134" s="208">
        <f t="shared" si="148"/>
        <v>0</v>
      </c>
      <c r="V134" s="208">
        <f t="shared" si="148"/>
        <v>0</v>
      </c>
      <c r="W134" s="208">
        <f>W136+W137</f>
        <v>2804.6748400000001</v>
      </c>
      <c r="X134" s="208">
        <f t="shared" si="148"/>
        <v>2804.6748400000001</v>
      </c>
      <c r="Y134" s="253">
        <f>X134/W134</f>
        <v>1</v>
      </c>
      <c r="Z134" s="208">
        <f t="shared" si="148"/>
        <v>0</v>
      </c>
      <c r="AA134" s="208">
        <f t="shared" si="148"/>
        <v>0</v>
      </c>
      <c r="AB134" s="208">
        <f t="shared" si="148"/>
        <v>0</v>
      </c>
      <c r="AC134" s="208">
        <f t="shared" si="148"/>
        <v>3970.64579</v>
      </c>
      <c r="AD134" s="208">
        <f t="shared" si="148"/>
        <v>3970.64579</v>
      </c>
      <c r="AE134" s="254">
        <f>AD134/AC134</f>
        <v>1</v>
      </c>
      <c r="AF134" s="208">
        <f t="shared" si="148"/>
        <v>13678.186300000001</v>
      </c>
      <c r="AG134" s="208">
        <f t="shared" si="148"/>
        <v>13678.186300000001</v>
      </c>
      <c r="AH134" s="208">
        <f t="shared" si="148"/>
        <v>0</v>
      </c>
      <c r="AI134" s="208">
        <f t="shared" si="148"/>
        <v>44340.225359999997</v>
      </c>
      <c r="AJ134" s="208">
        <f t="shared" si="148"/>
        <v>0</v>
      </c>
      <c r="AK134" s="206">
        <f t="shared" si="148"/>
        <v>0</v>
      </c>
      <c r="AL134" s="208">
        <f t="shared" si="148"/>
        <v>44340.225359999997</v>
      </c>
      <c r="AM134" s="208">
        <f t="shared" si="148"/>
        <v>0</v>
      </c>
      <c r="AN134" s="208">
        <f t="shared" si="148"/>
        <v>0</v>
      </c>
      <c r="AO134" s="208">
        <f>SUM(AO135:AO137)</f>
        <v>21636.51772</v>
      </c>
      <c r="AP134" s="206">
        <f t="shared" si="148"/>
        <v>0</v>
      </c>
      <c r="AQ134" s="206">
        <f t="shared" si="148"/>
        <v>0</v>
      </c>
      <c r="AR134" s="323"/>
    </row>
    <row r="135" spans="1:44" ht="31.5">
      <c r="A135" s="326"/>
      <c r="B135" s="319"/>
      <c r="C135" s="319"/>
      <c r="D135" s="260" t="s">
        <v>37</v>
      </c>
      <c r="E135" s="209">
        <f t="shared" ref="E135:F137" si="149">H135+K135+N135+Q135+T135+W135+Z135+AC135+AF135+AI135+AL135+AO135</f>
        <v>0</v>
      </c>
      <c r="F135" s="209">
        <f t="shared" si="149"/>
        <v>0</v>
      </c>
      <c r="G135" s="208" t="e">
        <f t="shared" ref="G135" si="150">F135/E135*100</f>
        <v>#DIV/0!</v>
      </c>
      <c r="H135" s="209"/>
      <c r="I135" s="209"/>
      <c r="J135" s="209"/>
      <c r="K135" s="209"/>
      <c r="L135" s="209"/>
      <c r="M135" s="209"/>
      <c r="N135" s="209"/>
      <c r="O135" s="209"/>
      <c r="P135" s="209"/>
      <c r="Q135" s="209"/>
      <c r="R135" s="209"/>
      <c r="S135" s="209"/>
      <c r="T135" s="209"/>
      <c r="U135" s="209"/>
      <c r="V135" s="209"/>
      <c r="W135" s="209"/>
      <c r="X135" s="209"/>
      <c r="Y135" s="209"/>
      <c r="Z135" s="209"/>
      <c r="AA135" s="209"/>
      <c r="AB135" s="209"/>
      <c r="AC135" s="209"/>
      <c r="AD135" s="209"/>
      <c r="AE135" s="209"/>
      <c r="AF135" s="209"/>
      <c r="AG135" s="209"/>
      <c r="AH135" s="209"/>
      <c r="AI135" s="209"/>
      <c r="AJ135" s="209"/>
      <c r="AK135" s="207"/>
      <c r="AL135" s="209"/>
      <c r="AM135" s="209"/>
      <c r="AN135" s="209"/>
      <c r="AO135" s="209"/>
      <c r="AP135" s="207"/>
      <c r="AQ135" s="207"/>
      <c r="AR135" s="324"/>
    </row>
    <row r="136" spans="1:44" ht="31.15" customHeight="1">
      <c r="A136" s="326"/>
      <c r="B136" s="319"/>
      <c r="C136" s="319"/>
      <c r="D136" s="260" t="s">
        <v>2</v>
      </c>
      <c r="E136" s="209">
        <f>AO136+AL136+AI136+AC136+W136+AF136</f>
        <v>116330.73406</v>
      </c>
      <c r="F136" s="209">
        <f t="shared" si="149"/>
        <v>18203.621160000002</v>
      </c>
      <c r="G136" s="254">
        <f t="shared" ref="G136:G137" si="151">F136/E136</f>
        <v>0.15648161517326201</v>
      </c>
      <c r="H136" s="209"/>
      <c r="I136" s="209"/>
      <c r="J136" s="209"/>
      <c r="K136" s="209"/>
      <c r="L136" s="209"/>
      <c r="M136" s="209"/>
      <c r="N136" s="209"/>
      <c r="O136" s="209"/>
      <c r="P136" s="209"/>
      <c r="Q136" s="209"/>
      <c r="R136" s="209"/>
      <c r="S136" s="209"/>
      <c r="T136" s="209"/>
      <c r="U136" s="209"/>
      <c r="V136" s="209"/>
      <c r="W136" s="245">
        <v>2496.1606000000002</v>
      </c>
      <c r="X136" s="245">
        <v>2496.1606000000002</v>
      </c>
      <c r="Y136" s="253">
        <f>X136/W136</f>
        <v>1</v>
      </c>
      <c r="Z136" s="209"/>
      <c r="AA136" s="209"/>
      <c r="AB136" s="209"/>
      <c r="AC136" s="209">
        <v>3533.8747499999999</v>
      </c>
      <c r="AD136" s="209">
        <f>AC136</f>
        <v>3533.8747499999999</v>
      </c>
      <c r="AE136" s="253">
        <f>AD136/AC136</f>
        <v>1</v>
      </c>
      <c r="AF136" s="209">
        <v>12173.58581</v>
      </c>
      <c r="AG136" s="209">
        <v>12173.58581</v>
      </c>
      <c r="AH136" s="209"/>
      <c r="AI136" s="246">
        <v>39462.800539999997</v>
      </c>
      <c r="AJ136" s="209"/>
      <c r="AK136" s="209"/>
      <c r="AL136" s="246">
        <v>39462.800539999997</v>
      </c>
      <c r="AM136" s="209"/>
      <c r="AN136" s="209"/>
      <c r="AO136" s="246">
        <v>19201.51182</v>
      </c>
      <c r="AP136" s="207"/>
      <c r="AQ136" s="207"/>
      <c r="AR136" s="324"/>
    </row>
    <row r="137" spans="1:44" ht="21.75" customHeight="1">
      <c r="A137" s="326"/>
      <c r="B137" s="319"/>
      <c r="C137" s="319"/>
      <c r="D137" s="261" t="s">
        <v>43</v>
      </c>
      <c r="E137" s="209">
        <f>AO137+AL137+AI137+AC137+W137+AF137</f>
        <v>14439.741310000001</v>
      </c>
      <c r="F137" s="209">
        <f t="shared" si="149"/>
        <v>2249.8857699999999</v>
      </c>
      <c r="G137" s="254">
        <f t="shared" si="151"/>
        <v>0.15581205519532951</v>
      </c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  <c r="V137" s="209"/>
      <c r="W137" s="228">
        <v>308.51423999999997</v>
      </c>
      <c r="X137" s="228">
        <v>308.51423999999997</v>
      </c>
      <c r="Y137" s="253">
        <f>X137/W137</f>
        <v>1</v>
      </c>
      <c r="Z137" s="209"/>
      <c r="AA137" s="209"/>
      <c r="AB137" s="209"/>
      <c r="AC137" s="209">
        <v>436.77104000000003</v>
      </c>
      <c r="AD137" s="209">
        <v>436.77104000000003</v>
      </c>
      <c r="AE137" s="253">
        <f>AD137/AC137</f>
        <v>1</v>
      </c>
      <c r="AF137" s="209">
        <v>1504.60049</v>
      </c>
      <c r="AG137" s="209">
        <v>1504.60049</v>
      </c>
      <c r="AH137" s="209"/>
      <c r="AI137" s="247">
        <v>4877.4248200000002</v>
      </c>
      <c r="AJ137" s="209"/>
      <c r="AK137" s="209"/>
      <c r="AL137" s="247">
        <v>4877.4248200000002</v>
      </c>
      <c r="AM137" s="209"/>
      <c r="AN137" s="209"/>
      <c r="AO137" s="247">
        <v>2435.0059000000001</v>
      </c>
      <c r="AP137" s="207"/>
      <c r="AQ137" s="207"/>
      <c r="AR137" s="324"/>
    </row>
    <row r="138" spans="1:44" ht="21.75" customHeight="1">
      <c r="A138" s="326" t="s">
        <v>552</v>
      </c>
      <c r="B138" s="325" t="s">
        <v>555</v>
      </c>
      <c r="C138" s="319" t="s">
        <v>325</v>
      </c>
      <c r="D138" s="115" t="s">
        <v>41</v>
      </c>
      <c r="E138" s="208">
        <f>E140+E141</f>
        <v>1969.2642900000001</v>
      </c>
      <c r="F138" s="208">
        <f>F140+F141</f>
        <v>1476.1723099999999</v>
      </c>
      <c r="G138" s="254">
        <f>F138/E138</f>
        <v>0.74960599117957893</v>
      </c>
      <c r="H138" s="209"/>
      <c r="I138" s="209"/>
      <c r="J138" s="209"/>
      <c r="K138" s="209"/>
      <c r="L138" s="209"/>
      <c r="M138" s="209"/>
      <c r="N138" s="209"/>
      <c r="O138" s="209"/>
      <c r="P138" s="209"/>
      <c r="Q138" s="209"/>
      <c r="R138" s="209"/>
      <c r="S138" s="209"/>
      <c r="T138" s="209"/>
      <c r="U138" s="209"/>
      <c r="V138" s="209"/>
      <c r="W138" s="228"/>
      <c r="X138" s="228"/>
      <c r="Y138" s="253"/>
      <c r="Z138" s="209"/>
      <c r="AA138" s="209"/>
      <c r="AB138" s="209"/>
      <c r="AC138" s="209">
        <f>AC140+AC141</f>
        <v>0</v>
      </c>
      <c r="AD138" s="209">
        <f>AD140+AD141</f>
        <v>0</v>
      </c>
      <c r="AE138" s="253"/>
      <c r="AF138" s="208">
        <f>AF140+AF141</f>
        <v>1476.1723099999999</v>
      </c>
      <c r="AG138" s="208">
        <f>AG140+AG141</f>
        <v>1476.1723099999999</v>
      </c>
      <c r="AH138" s="254">
        <f>AG138/AF138</f>
        <v>1</v>
      </c>
      <c r="AI138" s="208">
        <f>AI140+AI141</f>
        <v>493.09197999999998</v>
      </c>
      <c r="AJ138" s="209">
        <f>AJ140+AJ141</f>
        <v>0</v>
      </c>
      <c r="AK138" s="209"/>
      <c r="AL138" s="209">
        <f>AL140+AL141</f>
        <v>0</v>
      </c>
      <c r="AM138" s="209">
        <f>AM140+AM141</f>
        <v>0</v>
      </c>
      <c r="AN138" s="209"/>
      <c r="AO138" s="209">
        <f>AO140+AO141</f>
        <v>0</v>
      </c>
      <c r="AP138" s="209">
        <f>AP140+AP141</f>
        <v>0</v>
      </c>
      <c r="AQ138" s="207"/>
      <c r="AR138" s="265"/>
    </row>
    <row r="139" spans="1:44" ht="21.75" customHeight="1">
      <c r="A139" s="326"/>
      <c r="B139" s="325"/>
      <c r="C139" s="319"/>
      <c r="D139" s="263" t="s">
        <v>37</v>
      </c>
      <c r="E139" s="209"/>
      <c r="F139" s="209"/>
      <c r="G139" s="254"/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  <c r="T139" s="209"/>
      <c r="U139" s="209"/>
      <c r="V139" s="209"/>
      <c r="W139" s="228"/>
      <c r="X139" s="228"/>
      <c r="Y139" s="253"/>
      <c r="Z139" s="209"/>
      <c r="AA139" s="209"/>
      <c r="AB139" s="209"/>
      <c r="AC139" s="209"/>
      <c r="AD139" s="209"/>
      <c r="AE139" s="253"/>
      <c r="AF139" s="209"/>
      <c r="AG139" s="209"/>
      <c r="AH139" s="209"/>
      <c r="AI139" s="209"/>
      <c r="AJ139" s="209"/>
      <c r="AK139" s="209"/>
      <c r="AL139" s="209"/>
      <c r="AM139" s="209"/>
      <c r="AN139" s="209"/>
      <c r="AO139" s="209"/>
      <c r="AP139" s="209"/>
      <c r="AQ139" s="207"/>
      <c r="AR139" s="265"/>
    </row>
    <row r="140" spans="1:44" ht="29.25" customHeight="1">
      <c r="A140" s="326"/>
      <c r="B140" s="325"/>
      <c r="C140" s="319"/>
      <c r="D140" s="263" t="s">
        <v>2</v>
      </c>
      <c r="E140" s="209">
        <f>E144+E148</f>
        <v>1752.6452100000001</v>
      </c>
      <c r="F140" s="209">
        <f>F144+F148</f>
        <v>1313.7933499999999</v>
      </c>
      <c r="G140" s="253">
        <f>F140/E140</f>
        <v>0.74960599127760708</v>
      </c>
      <c r="H140" s="209"/>
      <c r="I140" s="209"/>
      <c r="J140" s="209"/>
      <c r="K140" s="209"/>
      <c r="L140" s="209"/>
      <c r="M140" s="209"/>
      <c r="N140" s="209"/>
      <c r="O140" s="209"/>
      <c r="P140" s="209"/>
      <c r="Q140" s="209"/>
      <c r="R140" s="209"/>
      <c r="S140" s="209"/>
      <c r="T140" s="209"/>
      <c r="U140" s="209"/>
      <c r="V140" s="209"/>
      <c r="W140" s="228"/>
      <c r="X140" s="228"/>
      <c r="Y140" s="253"/>
      <c r="Z140" s="209"/>
      <c r="AA140" s="209"/>
      <c r="AB140" s="209"/>
      <c r="AC140" s="209">
        <f>AC144+AC148</f>
        <v>0</v>
      </c>
      <c r="AD140" s="209">
        <f>AD144+AD148</f>
        <v>0</v>
      </c>
      <c r="AE140" s="253"/>
      <c r="AF140" s="209">
        <f>AF144+AF148</f>
        <v>1313.7933499999999</v>
      </c>
      <c r="AG140" s="209">
        <f>AG144+AG148</f>
        <v>1313.7933499999999</v>
      </c>
      <c r="AH140" s="253">
        <f>AG140/AF140</f>
        <v>1</v>
      </c>
      <c r="AI140" s="209">
        <f>AI144+AI148</f>
        <v>438.85185999999999</v>
      </c>
      <c r="AJ140" s="209">
        <f>AJ144+AJ148</f>
        <v>0</v>
      </c>
      <c r="AK140" s="209"/>
      <c r="AL140" s="209">
        <f>AL144+AL148</f>
        <v>0</v>
      </c>
      <c r="AM140" s="209">
        <f>AM144+AM148</f>
        <v>0</v>
      </c>
      <c r="AN140" s="209"/>
      <c r="AO140" s="209">
        <f>AO144+AO148</f>
        <v>0</v>
      </c>
      <c r="AP140" s="209">
        <f>AP144+AP148</f>
        <v>0</v>
      </c>
      <c r="AQ140" s="207"/>
      <c r="AR140" s="265"/>
    </row>
    <row r="141" spans="1:44" ht="21.75" customHeight="1">
      <c r="A141" s="326"/>
      <c r="B141" s="325"/>
      <c r="C141" s="319"/>
      <c r="D141" s="264" t="s">
        <v>43</v>
      </c>
      <c r="E141" s="209">
        <f>E145+E149</f>
        <v>216.61908</v>
      </c>
      <c r="F141" s="209">
        <f>F145+F149</f>
        <v>162.37896000000001</v>
      </c>
      <c r="G141" s="253">
        <f>F141/E141</f>
        <v>0.74960599038644249</v>
      </c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09"/>
      <c r="S141" s="209"/>
      <c r="T141" s="209"/>
      <c r="U141" s="209"/>
      <c r="V141" s="209"/>
      <c r="W141" s="228"/>
      <c r="X141" s="228"/>
      <c r="Y141" s="253"/>
      <c r="Z141" s="209"/>
      <c r="AA141" s="209"/>
      <c r="AB141" s="209"/>
      <c r="AC141" s="209">
        <f>AC145+AC149</f>
        <v>0</v>
      </c>
      <c r="AD141" s="209">
        <f>AD145+AD149</f>
        <v>0</v>
      </c>
      <c r="AE141" s="253"/>
      <c r="AF141" s="209">
        <f>AF145+AF149</f>
        <v>162.37896000000001</v>
      </c>
      <c r="AG141" s="209">
        <f>AG145+AG149</f>
        <v>162.37896000000001</v>
      </c>
      <c r="AH141" s="253">
        <f>AG141/AF141</f>
        <v>1</v>
      </c>
      <c r="AI141" s="209">
        <f>AI145+AI149</f>
        <v>54.240119999999997</v>
      </c>
      <c r="AJ141" s="209">
        <f>AJ145+AJ149</f>
        <v>0</v>
      </c>
      <c r="AK141" s="209"/>
      <c r="AL141" s="209">
        <f>AL145+AL149</f>
        <v>0</v>
      </c>
      <c r="AM141" s="209">
        <f>AM145+AM149</f>
        <v>0</v>
      </c>
      <c r="AN141" s="209"/>
      <c r="AO141" s="209">
        <f>AO145+AO149</f>
        <v>0</v>
      </c>
      <c r="AP141" s="209">
        <f>AP145+AP149</f>
        <v>0</v>
      </c>
      <c r="AQ141" s="207"/>
      <c r="AR141" s="265"/>
    </row>
    <row r="142" spans="1:44" ht="21.75" customHeight="1">
      <c r="A142" s="326" t="s">
        <v>553</v>
      </c>
      <c r="B142" s="325" t="s">
        <v>556</v>
      </c>
      <c r="C142" s="319" t="s">
        <v>325</v>
      </c>
      <c r="D142" s="115" t="s">
        <v>41</v>
      </c>
      <c r="E142" s="208">
        <f>SUM(E143:E145)</f>
        <v>1473.2642900000001</v>
      </c>
      <c r="F142" s="208">
        <f>SUM(F143:F145)</f>
        <v>980.17230999999992</v>
      </c>
      <c r="G142" s="208">
        <f>F142/E142*100</f>
        <v>66.530650111664613</v>
      </c>
      <c r="H142" s="209"/>
      <c r="I142" s="209"/>
      <c r="J142" s="209"/>
      <c r="K142" s="209"/>
      <c r="L142" s="209"/>
      <c r="M142" s="209"/>
      <c r="N142" s="209"/>
      <c r="O142" s="209"/>
      <c r="P142" s="209"/>
      <c r="Q142" s="209"/>
      <c r="R142" s="209"/>
      <c r="S142" s="209"/>
      <c r="T142" s="209"/>
      <c r="U142" s="209"/>
      <c r="V142" s="209"/>
      <c r="W142" s="228"/>
      <c r="X142" s="228"/>
      <c r="Y142" s="253"/>
      <c r="Z142" s="209"/>
      <c r="AA142" s="209"/>
      <c r="AB142" s="209"/>
      <c r="AC142" s="209"/>
      <c r="AD142" s="209"/>
      <c r="AE142" s="253"/>
      <c r="AF142" s="208">
        <f>AF144+AF145</f>
        <v>980.17230999999992</v>
      </c>
      <c r="AG142" s="208">
        <f>AG144+AG145</f>
        <v>980.17230999999992</v>
      </c>
      <c r="AH142" s="254">
        <f>AG142/AF142</f>
        <v>1</v>
      </c>
      <c r="AI142" s="208">
        <f>AI144+AI145</f>
        <v>493.09197999999998</v>
      </c>
      <c r="AJ142" s="209"/>
      <c r="AK142" s="207"/>
      <c r="AL142" s="227"/>
      <c r="AM142" s="209"/>
      <c r="AN142" s="209"/>
      <c r="AO142" s="227"/>
      <c r="AP142" s="207"/>
      <c r="AQ142" s="207"/>
      <c r="AR142" s="265"/>
    </row>
    <row r="143" spans="1:44" ht="21.75" customHeight="1">
      <c r="A143" s="326"/>
      <c r="B143" s="325"/>
      <c r="C143" s="319"/>
      <c r="D143" s="263" t="s">
        <v>37</v>
      </c>
      <c r="E143" s="209">
        <f t="shared" ref="E143:E145" si="152">H143+K143+N143+Q143+T143+W143+Z143+AC143+AF143+AI143+AL143+AO143</f>
        <v>0</v>
      </c>
      <c r="F143" s="209">
        <f t="shared" ref="F143:F145" si="153">I143+L143+O143+R143+U143+X143+AA143+AD143+AG143+AJ143+AM143+AP143</f>
        <v>0</v>
      </c>
      <c r="G143" s="208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  <c r="W143" s="228"/>
      <c r="X143" s="228"/>
      <c r="Y143" s="253"/>
      <c r="Z143" s="209"/>
      <c r="AA143" s="209"/>
      <c r="AB143" s="209"/>
      <c r="AC143" s="209"/>
      <c r="AD143" s="209"/>
      <c r="AE143" s="253"/>
      <c r="AF143" s="209"/>
      <c r="AG143" s="209"/>
      <c r="AH143" s="209"/>
      <c r="AI143" s="227"/>
      <c r="AJ143" s="209"/>
      <c r="AK143" s="207"/>
      <c r="AL143" s="227"/>
      <c r="AM143" s="209"/>
      <c r="AN143" s="209"/>
      <c r="AO143" s="227"/>
      <c r="AP143" s="207"/>
      <c r="AQ143" s="207"/>
      <c r="AR143" s="265"/>
    </row>
    <row r="144" spans="1:44" ht="21.75" customHeight="1">
      <c r="A144" s="326"/>
      <c r="B144" s="325"/>
      <c r="C144" s="319"/>
      <c r="D144" s="263" t="s">
        <v>2</v>
      </c>
      <c r="E144" s="209">
        <f t="shared" si="152"/>
        <v>1311.2052100000001</v>
      </c>
      <c r="F144" s="209">
        <f t="shared" si="153"/>
        <v>872.35334999999998</v>
      </c>
      <c r="G144" s="208">
        <f t="shared" ref="G144:G145" si="154">F144/E144*100</f>
        <v>66.530650072691515</v>
      </c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  <c r="W144" s="228"/>
      <c r="X144" s="228"/>
      <c r="Y144" s="253"/>
      <c r="Z144" s="209"/>
      <c r="AA144" s="209"/>
      <c r="AB144" s="209"/>
      <c r="AC144" s="209"/>
      <c r="AD144" s="209"/>
      <c r="AE144" s="253"/>
      <c r="AF144" s="209">
        <v>872.35334999999998</v>
      </c>
      <c r="AG144" s="209">
        <v>872.35334999999998</v>
      </c>
      <c r="AH144" s="253">
        <f>AG144/AF144</f>
        <v>1</v>
      </c>
      <c r="AI144" s="227">
        <v>438.85185999999999</v>
      </c>
      <c r="AJ144" s="209"/>
      <c r="AK144" s="207"/>
      <c r="AL144" s="227"/>
      <c r="AM144" s="209"/>
      <c r="AN144" s="209"/>
      <c r="AO144" s="227"/>
      <c r="AP144" s="207"/>
      <c r="AQ144" s="207"/>
      <c r="AR144" s="265"/>
    </row>
    <row r="145" spans="1:44" ht="30.75" customHeight="1">
      <c r="A145" s="326"/>
      <c r="B145" s="325"/>
      <c r="C145" s="319"/>
      <c r="D145" s="264" t="s">
        <v>43</v>
      </c>
      <c r="E145" s="209">
        <f t="shared" si="152"/>
        <v>162.05907999999999</v>
      </c>
      <c r="F145" s="209">
        <f t="shared" si="153"/>
        <v>107.81896</v>
      </c>
      <c r="G145" s="208">
        <f t="shared" si="154"/>
        <v>66.530650426992437</v>
      </c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28"/>
      <c r="X145" s="228"/>
      <c r="Y145" s="253"/>
      <c r="Z145" s="209"/>
      <c r="AA145" s="209"/>
      <c r="AB145" s="209"/>
      <c r="AC145" s="209"/>
      <c r="AD145" s="209"/>
      <c r="AE145" s="253"/>
      <c r="AF145" s="209">
        <v>107.81896</v>
      </c>
      <c r="AG145" s="209">
        <v>107.81896</v>
      </c>
      <c r="AH145" s="253">
        <f>AG145/AF145</f>
        <v>1</v>
      </c>
      <c r="AI145" s="227">
        <v>54.240119999999997</v>
      </c>
      <c r="AJ145" s="209"/>
      <c r="AK145" s="207"/>
      <c r="AL145" s="227"/>
      <c r="AM145" s="209"/>
      <c r="AN145" s="209"/>
      <c r="AO145" s="227"/>
      <c r="AP145" s="207"/>
      <c r="AQ145" s="207"/>
      <c r="AR145" s="265"/>
    </row>
    <row r="146" spans="1:44" ht="21.75" customHeight="1">
      <c r="A146" s="326" t="s">
        <v>554</v>
      </c>
      <c r="B146" s="325" t="s">
        <v>557</v>
      </c>
      <c r="C146" s="319" t="s">
        <v>325</v>
      </c>
      <c r="D146" s="115" t="s">
        <v>41</v>
      </c>
      <c r="E146" s="208">
        <f>SUM(E147:E149)</f>
        <v>496</v>
      </c>
      <c r="F146" s="208">
        <f>SUM(F147:F149)</f>
        <v>496</v>
      </c>
      <c r="G146" s="208">
        <f>F146/E146*100</f>
        <v>100</v>
      </c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28"/>
      <c r="X146" s="228"/>
      <c r="Y146" s="253"/>
      <c r="Z146" s="209"/>
      <c r="AA146" s="209"/>
      <c r="AB146" s="209"/>
      <c r="AC146" s="209"/>
      <c r="AD146" s="209"/>
      <c r="AE146" s="253"/>
      <c r="AF146" s="209">
        <f>AF148+AF149</f>
        <v>496</v>
      </c>
      <c r="AG146" s="209">
        <f>AG148+AG149</f>
        <v>496</v>
      </c>
      <c r="AH146" s="253">
        <f>AG146/AF146</f>
        <v>1</v>
      </c>
      <c r="AI146" s="227"/>
      <c r="AJ146" s="209"/>
      <c r="AK146" s="207"/>
      <c r="AL146" s="227"/>
      <c r="AM146" s="209"/>
      <c r="AN146" s="209"/>
      <c r="AO146" s="227"/>
      <c r="AP146" s="207"/>
      <c r="AQ146" s="207"/>
      <c r="AR146" s="265"/>
    </row>
    <row r="147" spans="1:44" ht="21.75" customHeight="1">
      <c r="A147" s="326"/>
      <c r="B147" s="325"/>
      <c r="C147" s="319"/>
      <c r="D147" s="263" t="s">
        <v>37</v>
      </c>
      <c r="E147" s="209">
        <f t="shared" ref="E147:E149" si="155">H147+K147+N147+Q147+T147+W147+Z147+AC147+AF147+AI147+AL147+AO147</f>
        <v>0</v>
      </c>
      <c r="F147" s="209">
        <f t="shared" ref="F147:F149" si="156">I147+L147+O147+R147+U147+X147+AA147+AD147+AG147+AJ147+AM147+AP147</f>
        <v>0</v>
      </c>
      <c r="G147" s="208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28"/>
      <c r="X147" s="228"/>
      <c r="Y147" s="253"/>
      <c r="Z147" s="209"/>
      <c r="AA147" s="209"/>
      <c r="AB147" s="209"/>
      <c r="AC147" s="209"/>
      <c r="AD147" s="209"/>
      <c r="AE147" s="253"/>
      <c r="AF147" s="209"/>
      <c r="AG147" s="209"/>
      <c r="AH147" s="209"/>
      <c r="AI147" s="227"/>
      <c r="AJ147" s="209"/>
      <c r="AK147" s="207"/>
      <c r="AL147" s="227"/>
      <c r="AM147" s="209"/>
      <c r="AN147" s="209"/>
      <c r="AO147" s="227"/>
      <c r="AP147" s="207"/>
      <c r="AQ147" s="207"/>
      <c r="AR147" s="265"/>
    </row>
    <row r="148" spans="1:44" ht="21.75" customHeight="1">
      <c r="A148" s="326"/>
      <c r="B148" s="325"/>
      <c r="C148" s="319"/>
      <c r="D148" s="263" t="s">
        <v>2</v>
      </c>
      <c r="E148" s="209">
        <f t="shared" si="155"/>
        <v>441.44</v>
      </c>
      <c r="F148" s="209">
        <f t="shared" si="156"/>
        <v>441.44</v>
      </c>
      <c r="G148" s="208">
        <f t="shared" ref="G148:G149" si="157">F148/E148*100</f>
        <v>100</v>
      </c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28"/>
      <c r="X148" s="228"/>
      <c r="Y148" s="253"/>
      <c r="Z148" s="209"/>
      <c r="AA148" s="209"/>
      <c r="AB148" s="209"/>
      <c r="AC148" s="209"/>
      <c r="AD148" s="209"/>
      <c r="AE148" s="253"/>
      <c r="AF148" s="209">
        <v>441.44</v>
      </c>
      <c r="AG148" s="209">
        <v>441.44</v>
      </c>
      <c r="AH148" s="253">
        <f>AG148/AF148</f>
        <v>1</v>
      </c>
      <c r="AI148" s="227"/>
      <c r="AJ148" s="209"/>
      <c r="AK148" s="207"/>
      <c r="AL148" s="227"/>
      <c r="AM148" s="209"/>
      <c r="AN148" s="209"/>
      <c r="AO148" s="227"/>
      <c r="AP148" s="207"/>
      <c r="AQ148" s="207"/>
      <c r="AR148" s="265"/>
    </row>
    <row r="149" spans="1:44" ht="21.75" customHeight="1">
      <c r="A149" s="326"/>
      <c r="B149" s="325"/>
      <c r="C149" s="319"/>
      <c r="D149" s="264" t="s">
        <v>43</v>
      </c>
      <c r="E149" s="209">
        <f t="shared" si="155"/>
        <v>54.56</v>
      </c>
      <c r="F149" s="209">
        <f t="shared" si="156"/>
        <v>54.56</v>
      </c>
      <c r="G149" s="208">
        <f t="shared" si="157"/>
        <v>100</v>
      </c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28"/>
      <c r="X149" s="228"/>
      <c r="Y149" s="253"/>
      <c r="Z149" s="209"/>
      <c r="AA149" s="209"/>
      <c r="AB149" s="209"/>
      <c r="AC149" s="209"/>
      <c r="AD149" s="209"/>
      <c r="AE149" s="253"/>
      <c r="AF149" s="227">
        <v>54.56</v>
      </c>
      <c r="AG149" s="227">
        <v>54.56</v>
      </c>
      <c r="AH149" s="253">
        <f>AG149/AF149</f>
        <v>1</v>
      </c>
      <c r="AI149" s="227"/>
      <c r="AJ149" s="209"/>
      <c r="AK149" s="207"/>
      <c r="AL149" s="227"/>
      <c r="AM149" s="209"/>
      <c r="AN149" s="209"/>
      <c r="AO149" s="227"/>
      <c r="AP149" s="207"/>
      <c r="AQ149" s="207"/>
      <c r="AR149" s="265"/>
    </row>
    <row r="150" spans="1:44" ht="21.75" customHeight="1">
      <c r="A150" s="326" t="s">
        <v>473</v>
      </c>
      <c r="B150" s="319" t="s">
        <v>474</v>
      </c>
      <c r="C150" s="319" t="s">
        <v>480</v>
      </c>
      <c r="D150" s="115" t="s">
        <v>41</v>
      </c>
      <c r="E150" s="208">
        <f>SUM(E151:E153)</f>
        <v>8652.0045399999999</v>
      </c>
      <c r="F150" s="208">
        <f>SUM(F151:F153)</f>
        <v>3336.7266100000002</v>
      </c>
      <c r="G150" s="208">
        <f>F150/E150*100</f>
        <v>38.565936882876393</v>
      </c>
      <c r="H150" s="209">
        <f>SUM(H151:H153)</f>
        <v>0</v>
      </c>
      <c r="I150" s="209">
        <f t="shared" ref="I150:AQ150" si="158">SUM(I151:I153)</f>
        <v>0</v>
      </c>
      <c r="J150" s="209">
        <f t="shared" si="158"/>
        <v>0</v>
      </c>
      <c r="K150" s="209">
        <f t="shared" si="158"/>
        <v>0</v>
      </c>
      <c r="L150" s="209">
        <f t="shared" si="158"/>
        <v>0</v>
      </c>
      <c r="M150" s="209">
        <f t="shared" si="158"/>
        <v>0</v>
      </c>
      <c r="N150" s="209">
        <f t="shared" si="158"/>
        <v>0</v>
      </c>
      <c r="O150" s="209">
        <f t="shared" si="158"/>
        <v>0</v>
      </c>
      <c r="P150" s="209">
        <f t="shared" si="158"/>
        <v>0</v>
      </c>
      <c r="Q150" s="209">
        <f t="shared" si="158"/>
        <v>0</v>
      </c>
      <c r="R150" s="209">
        <f t="shared" si="158"/>
        <v>0</v>
      </c>
      <c r="S150" s="209">
        <f t="shared" si="158"/>
        <v>0</v>
      </c>
      <c r="T150" s="209">
        <f t="shared" si="158"/>
        <v>50.12</v>
      </c>
      <c r="U150" s="209">
        <f t="shared" si="158"/>
        <v>50.12</v>
      </c>
      <c r="V150" s="209">
        <f t="shared" si="158"/>
        <v>0</v>
      </c>
      <c r="W150" s="209">
        <f t="shared" si="158"/>
        <v>0</v>
      </c>
      <c r="X150" s="209">
        <f t="shared" si="158"/>
        <v>0</v>
      </c>
      <c r="Y150" s="209">
        <f t="shared" si="158"/>
        <v>0</v>
      </c>
      <c r="Z150" s="209">
        <f t="shared" si="158"/>
        <v>0</v>
      </c>
      <c r="AA150" s="209">
        <f t="shared" si="158"/>
        <v>0</v>
      </c>
      <c r="AB150" s="209">
        <f t="shared" si="158"/>
        <v>0</v>
      </c>
      <c r="AC150" s="209">
        <f t="shared" si="158"/>
        <v>3286.6066099999998</v>
      </c>
      <c r="AD150" s="209">
        <f t="shared" si="158"/>
        <v>3286.6066099999998</v>
      </c>
      <c r="AE150" s="253">
        <f>AD150/AC150</f>
        <v>1</v>
      </c>
      <c r="AF150" s="209">
        <f t="shared" si="158"/>
        <v>990.66500000000008</v>
      </c>
      <c r="AG150" s="209">
        <f t="shared" si="158"/>
        <v>0</v>
      </c>
      <c r="AH150" s="209">
        <f t="shared" si="158"/>
        <v>0</v>
      </c>
      <c r="AI150" s="209">
        <f t="shared" si="158"/>
        <v>595.74699999999996</v>
      </c>
      <c r="AJ150" s="209">
        <f t="shared" si="158"/>
        <v>0</v>
      </c>
      <c r="AK150" s="207">
        <f t="shared" si="158"/>
        <v>0</v>
      </c>
      <c r="AL150" s="209">
        <f t="shared" si="158"/>
        <v>1259.6722400000001</v>
      </c>
      <c r="AM150" s="209">
        <f t="shared" si="158"/>
        <v>0</v>
      </c>
      <c r="AN150" s="209">
        <f t="shared" si="158"/>
        <v>0</v>
      </c>
      <c r="AO150" s="209">
        <f t="shared" si="158"/>
        <v>2469.1936900000001</v>
      </c>
      <c r="AP150" s="207">
        <f t="shared" si="158"/>
        <v>0</v>
      </c>
      <c r="AQ150" s="207">
        <f t="shared" si="158"/>
        <v>0</v>
      </c>
      <c r="AR150" s="265"/>
    </row>
    <row r="151" spans="1:44" ht="40.5" customHeight="1">
      <c r="A151" s="326"/>
      <c r="B151" s="319"/>
      <c r="C151" s="319"/>
      <c r="D151" s="263" t="s">
        <v>37</v>
      </c>
      <c r="E151" s="209">
        <f t="shared" ref="E151" si="159">H151+K151+N151+Q151+T151+W151+Z151+AC151+AF151+AI151+AL151+AO151</f>
        <v>0</v>
      </c>
      <c r="F151" s="209">
        <f t="shared" ref="F151:F153" si="160">I151+L151+O151+R151+U151+X151+AA151+AD151+AG151+AJ151+AM151+AP151</f>
        <v>0</v>
      </c>
      <c r="G151" s="208" t="e">
        <f t="shared" ref="G151:G153" si="161">F151/E151*100</f>
        <v>#DIV/0!</v>
      </c>
      <c r="H151" s="209">
        <f>H155+H159+H163+H167</f>
        <v>0</v>
      </c>
      <c r="I151" s="209">
        <f t="shared" ref="I151:AQ151" si="162">I155+I159+I163+I167</f>
        <v>0</v>
      </c>
      <c r="J151" s="209">
        <f t="shared" si="162"/>
        <v>0</v>
      </c>
      <c r="K151" s="209">
        <f t="shared" si="162"/>
        <v>0</v>
      </c>
      <c r="L151" s="209">
        <f t="shared" si="162"/>
        <v>0</v>
      </c>
      <c r="M151" s="209">
        <f t="shared" si="162"/>
        <v>0</v>
      </c>
      <c r="N151" s="209">
        <f t="shared" si="162"/>
        <v>0</v>
      </c>
      <c r="O151" s="209">
        <f t="shared" si="162"/>
        <v>0</v>
      </c>
      <c r="P151" s="209">
        <f t="shared" si="162"/>
        <v>0</v>
      </c>
      <c r="Q151" s="209">
        <f t="shared" si="162"/>
        <v>0</v>
      </c>
      <c r="R151" s="209">
        <f t="shared" si="162"/>
        <v>0</v>
      </c>
      <c r="S151" s="209">
        <f t="shared" si="162"/>
        <v>0</v>
      </c>
      <c r="T151" s="209">
        <f t="shared" si="162"/>
        <v>0</v>
      </c>
      <c r="U151" s="209">
        <f t="shared" si="162"/>
        <v>0</v>
      </c>
      <c r="V151" s="209">
        <f t="shared" si="162"/>
        <v>0</v>
      </c>
      <c r="W151" s="209">
        <f t="shared" si="162"/>
        <v>0</v>
      </c>
      <c r="X151" s="209">
        <f t="shared" si="162"/>
        <v>0</v>
      </c>
      <c r="Y151" s="209">
        <f t="shared" si="162"/>
        <v>0</v>
      </c>
      <c r="Z151" s="209">
        <f t="shared" si="162"/>
        <v>0</v>
      </c>
      <c r="AA151" s="209">
        <f t="shared" si="162"/>
        <v>0</v>
      </c>
      <c r="AB151" s="209">
        <f t="shared" si="162"/>
        <v>0</v>
      </c>
      <c r="AC151" s="209">
        <f t="shared" si="162"/>
        <v>0</v>
      </c>
      <c r="AD151" s="209">
        <f t="shared" si="162"/>
        <v>0</v>
      </c>
      <c r="AE151" s="253">
        <f t="shared" si="162"/>
        <v>0</v>
      </c>
      <c r="AF151" s="209">
        <f t="shared" si="162"/>
        <v>0</v>
      </c>
      <c r="AG151" s="209">
        <f t="shared" si="162"/>
        <v>0</v>
      </c>
      <c r="AH151" s="209">
        <f t="shared" si="162"/>
        <v>0</v>
      </c>
      <c r="AI151" s="209">
        <f t="shared" si="162"/>
        <v>0</v>
      </c>
      <c r="AJ151" s="209">
        <f t="shared" si="162"/>
        <v>0</v>
      </c>
      <c r="AK151" s="207">
        <f t="shared" si="162"/>
        <v>0</v>
      </c>
      <c r="AL151" s="209">
        <f t="shared" si="162"/>
        <v>0</v>
      </c>
      <c r="AM151" s="209">
        <f t="shared" si="162"/>
        <v>0</v>
      </c>
      <c r="AN151" s="209">
        <f t="shared" si="162"/>
        <v>0</v>
      </c>
      <c r="AO151" s="209">
        <f t="shared" si="162"/>
        <v>0</v>
      </c>
      <c r="AP151" s="207">
        <f t="shared" si="162"/>
        <v>0</v>
      </c>
      <c r="AQ151" s="207">
        <f t="shared" si="162"/>
        <v>0</v>
      </c>
      <c r="AR151" s="265"/>
    </row>
    <row r="152" spans="1:44" ht="35.25" customHeight="1">
      <c r="A152" s="326"/>
      <c r="B152" s="319"/>
      <c r="C152" s="319"/>
      <c r="D152" s="263" t="s">
        <v>2</v>
      </c>
      <c r="E152" s="209">
        <f>H152+K152+N152+Q152+T152+W152+Z152+AC152+AF152+AI152+AL152+AO152</f>
        <v>7700.2840400000005</v>
      </c>
      <c r="F152" s="209">
        <f t="shared" si="160"/>
        <v>2969.68667</v>
      </c>
      <c r="G152" s="208">
        <f t="shared" si="161"/>
        <v>38.565936718355132</v>
      </c>
      <c r="H152" s="209">
        <f t="shared" ref="H152:AQ152" si="163">H156+H160+H164+H168</f>
        <v>0</v>
      </c>
      <c r="I152" s="209">
        <f t="shared" si="163"/>
        <v>0</v>
      </c>
      <c r="J152" s="209">
        <f t="shared" si="163"/>
        <v>0</v>
      </c>
      <c r="K152" s="209">
        <f t="shared" si="163"/>
        <v>0</v>
      </c>
      <c r="L152" s="209">
        <f t="shared" si="163"/>
        <v>0</v>
      </c>
      <c r="M152" s="209">
        <f t="shared" si="163"/>
        <v>0</v>
      </c>
      <c r="N152" s="209">
        <f t="shared" si="163"/>
        <v>0</v>
      </c>
      <c r="O152" s="209">
        <f t="shared" si="163"/>
        <v>0</v>
      </c>
      <c r="P152" s="209">
        <f t="shared" si="163"/>
        <v>0</v>
      </c>
      <c r="Q152" s="209">
        <f t="shared" si="163"/>
        <v>0</v>
      </c>
      <c r="R152" s="209">
        <f t="shared" si="163"/>
        <v>0</v>
      </c>
      <c r="S152" s="209">
        <f t="shared" si="163"/>
        <v>0</v>
      </c>
      <c r="T152" s="209">
        <f t="shared" si="163"/>
        <v>44.6068</v>
      </c>
      <c r="U152" s="209">
        <f t="shared" si="163"/>
        <v>44.6068</v>
      </c>
      <c r="V152" s="209">
        <f t="shared" si="163"/>
        <v>0</v>
      </c>
      <c r="W152" s="209">
        <f t="shared" si="163"/>
        <v>0</v>
      </c>
      <c r="X152" s="209">
        <f t="shared" si="163"/>
        <v>0</v>
      </c>
      <c r="Y152" s="209">
        <f t="shared" si="163"/>
        <v>0</v>
      </c>
      <c r="Z152" s="209">
        <f t="shared" si="163"/>
        <v>0</v>
      </c>
      <c r="AA152" s="209">
        <f t="shared" si="163"/>
        <v>0</v>
      </c>
      <c r="AB152" s="209">
        <f t="shared" si="163"/>
        <v>0</v>
      </c>
      <c r="AC152" s="209">
        <f>AC156+AC160+AC164+AC168+AC172</f>
        <v>2925.07987</v>
      </c>
      <c r="AD152" s="209">
        <f>AD156+AD160+AD164+AD168+AD172</f>
        <v>2925.07987</v>
      </c>
      <c r="AE152" s="253">
        <f>AD152/AC152</f>
        <v>1</v>
      </c>
      <c r="AF152" s="209">
        <f>AF156+AF160+AF164+AF168+AF172</f>
        <v>881.69185000000004</v>
      </c>
      <c r="AG152" s="209">
        <f>AG156+AG160+AG164+AG168+AG172</f>
        <v>0</v>
      </c>
      <c r="AH152" s="209">
        <f t="shared" si="163"/>
        <v>0</v>
      </c>
      <c r="AI152" s="209">
        <f>AI156+AI160+AI164+AI168+AI172</f>
        <v>530.21483000000001</v>
      </c>
      <c r="AJ152" s="209">
        <f>AJ156+AJ160+AJ164+AJ168+AJ172</f>
        <v>0</v>
      </c>
      <c r="AK152" s="207">
        <f t="shared" si="163"/>
        <v>0</v>
      </c>
      <c r="AL152" s="209">
        <f>AL156+AL160+AL164+AL168+AL172</f>
        <v>1121.1083100000001</v>
      </c>
      <c r="AM152" s="209">
        <f>AM156+AM160+AM164+AM168+AM172</f>
        <v>0</v>
      </c>
      <c r="AN152" s="209">
        <f t="shared" si="163"/>
        <v>0</v>
      </c>
      <c r="AO152" s="209">
        <f>AO156+AO160+AO164+AO168+AO172</f>
        <v>2197.5823799999998</v>
      </c>
      <c r="AP152" s="209">
        <f>AP156+AP160+AP164+AP168+AP172</f>
        <v>0</v>
      </c>
      <c r="AQ152" s="207">
        <f t="shared" si="163"/>
        <v>0</v>
      </c>
      <c r="AR152" s="265"/>
    </row>
    <row r="153" spans="1:44" ht="36" customHeight="1">
      <c r="A153" s="326"/>
      <c r="B153" s="319"/>
      <c r="C153" s="319"/>
      <c r="D153" s="264" t="s">
        <v>43</v>
      </c>
      <c r="E153" s="209">
        <f>H153+K153+N153+Q153+T153+W153+Z153+AC153+AF153+AI153+AL153+AO153</f>
        <v>951.72050000000002</v>
      </c>
      <c r="F153" s="209">
        <f t="shared" si="160"/>
        <v>367.03994</v>
      </c>
      <c r="G153" s="208">
        <f t="shared" si="161"/>
        <v>38.565938214002955</v>
      </c>
      <c r="H153" s="209">
        <f t="shared" ref="H153:AQ153" si="164">H157+H161+H165+H169</f>
        <v>0</v>
      </c>
      <c r="I153" s="209">
        <f t="shared" si="164"/>
        <v>0</v>
      </c>
      <c r="J153" s="209">
        <f t="shared" si="164"/>
        <v>0</v>
      </c>
      <c r="K153" s="209">
        <f t="shared" si="164"/>
        <v>0</v>
      </c>
      <c r="L153" s="209">
        <f t="shared" si="164"/>
        <v>0</v>
      </c>
      <c r="M153" s="209">
        <f t="shared" si="164"/>
        <v>0</v>
      </c>
      <c r="N153" s="209">
        <f t="shared" si="164"/>
        <v>0</v>
      </c>
      <c r="O153" s="209">
        <f t="shared" si="164"/>
        <v>0</v>
      </c>
      <c r="P153" s="209">
        <f t="shared" si="164"/>
        <v>0</v>
      </c>
      <c r="Q153" s="209">
        <f t="shared" si="164"/>
        <v>0</v>
      </c>
      <c r="R153" s="209">
        <f t="shared" si="164"/>
        <v>0</v>
      </c>
      <c r="S153" s="209">
        <f t="shared" si="164"/>
        <v>0</v>
      </c>
      <c r="T153" s="209">
        <f t="shared" si="164"/>
        <v>5.5132000000000003</v>
      </c>
      <c r="U153" s="209">
        <f t="shared" si="164"/>
        <v>5.5132000000000003</v>
      </c>
      <c r="V153" s="209">
        <f t="shared" si="164"/>
        <v>0</v>
      </c>
      <c r="W153" s="209">
        <f t="shared" si="164"/>
        <v>0</v>
      </c>
      <c r="X153" s="209">
        <f t="shared" si="164"/>
        <v>0</v>
      </c>
      <c r="Y153" s="209">
        <f t="shared" si="164"/>
        <v>0</v>
      </c>
      <c r="Z153" s="209">
        <f t="shared" si="164"/>
        <v>0</v>
      </c>
      <c r="AA153" s="209">
        <f t="shared" si="164"/>
        <v>0</v>
      </c>
      <c r="AB153" s="209">
        <f t="shared" si="164"/>
        <v>0</v>
      </c>
      <c r="AC153" s="209">
        <f>AC157+AC161+AC165+AC169+AC173</f>
        <v>361.52674000000002</v>
      </c>
      <c r="AD153" s="209">
        <f>AD157+AD161+AD165+AD169+AD173</f>
        <v>361.52674000000002</v>
      </c>
      <c r="AE153" s="253">
        <f>AD153/AC153</f>
        <v>1</v>
      </c>
      <c r="AF153" s="209">
        <f>AF157+AF161+AF165+AF169+AF173</f>
        <v>108.97315</v>
      </c>
      <c r="AG153" s="209">
        <f>AG157+AG161+AG165+AG169+AG173</f>
        <v>0</v>
      </c>
      <c r="AH153" s="209">
        <f t="shared" si="164"/>
        <v>0</v>
      </c>
      <c r="AI153" s="209">
        <f>AI157+AI161+AI165+AI169+AI173</f>
        <v>65.532169999999994</v>
      </c>
      <c r="AJ153" s="209">
        <f>AJ157+AJ161+AJ165+AJ169+AJ173</f>
        <v>0</v>
      </c>
      <c r="AK153" s="207">
        <f t="shared" si="164"/>
        <v>0</v>
      </c>
      <c r="AL153" s="209">
        <f>AL157+AL161+AL165+AL169+AL173</f>
        <v>138.56393</v>
      </c>
      <c r="AM153" s="209">
        <f>AM157+AM161+AM165+AM169+AM173</f>
        <v>0</v>
      </c>
      <c r="AN153" s="209">
        <f t="shared" si="164"/>
        <v>0</v>
      </c>
      <c r="AO153" s="209">
        <f>AO157+AO161+AO165+AO169+AO173</f>
        <v>271.61131</v>
      </c>
      <c r="AP153" s="209">
        <f>AP157+AP161+AP165+AP169+AP173</f>
        <v>0</v>
      </c>
      <c r="AQ153" s="207">
        <f t="shared" si="164"/>
        <v>0</v>
      </c>
      <c r="AR153" s="265"/>
    </row>
    <row r="154" spans="1:44" ht="21.75" customHeight="1">
      <c r="A154" s="326" t="s">
        <v>477</v>
      </c>
      <c r="B154" s="341" t="s">
        <v>475</v>
      </c>
      <c r="C154" s="319" t="s">
        <v>480</v>
      </c>
      <c r="D154" s="115" t="s">
        <v>41</v>
      </c>
      <c r="E154" s="208">
        <f>SUM(E155:E157)</f>
        <v>4046.7658500000002</v>
      </c>
      <c r="F154" s="208">
        <f>SUM(F155:F157)</f>
        <v>2787.0936099999999</v>
      </c>
      <c r="G154" s="208">
        <f>F154/E154*100</f>
        <v>68.872124390394362</v>
      </c>
      <c r="H154" s="209"/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09"/>
      <c r="W154" s="228"/>
      <c r="X154" s="209"/>
      <c r="Y154" s="209"/>
      <c r="Z154" s="209"/>
      <c r="AA154" s="209"/>
      <c r="AB154" s="209"/>
      <c r="AC154" s="209">
        <f>AC156+AC157</f>
        <v>2787.0936099999999</v>
      </c>
      <c r="AD154" s="209">
        <f>AD156+AD157</f>
        <v>2787.0936099999999</v>
      </c>
      <c r="AE154" s="253">
        <f>AD154/AC154</f>
        <v>1</v>
      </c>
      <c r="AF154" s="209"/>
      <c r="AG154" s="209"/>
      <c r="AH154" s="209"/>
      <c r="AI154" s="227"/>
      <c r="AJ154" s="209"/>
      <c r="AK154" s="207"/>
      <c r="AL154" s="227">
        <f>AL157+AL156</f>
        <v>1259.6722400000001</v>
      </c>
      <c r="AM154" s="209"/>
      <c r="AN154" s="209"/>
      <c r="AO154" s="227"/>
      <c r="AP154" s="207"/>
      <c r="AQ154" s="207"/>
      <c r="AR154" s="265"/>
    </row>
    <row r="155" spans="1:44" ht="21.75" customHeight="1">
      <c r="A155" s="326"/>
      <c r="B155" s="341"/>
      <c r="C155" s="319"/>
      <c r="D155" s="263" t="s">
        <v>37</v>
      </c>
      <c r="E155" s="209">
        <f t="shared" ref="E155:E157" si="165">H155+K155+N155+Q155+T155+W155+Z155+AC155+AF155+AI155+AL155+AO155</f>
        <v>0</v>
      </c>
      <c r="F155" s="209">
        <f t="shared" ref="F155:F157" si="166">I155+L155+O155+R155+U155+X155+AA155+AD155+AG155+AJ155+AM155+AP155</f>
        <v>0</v>
      </c>
      <c r="G155" s="208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28"/>
      <c r="X155" s="209"/>
      <c r="Y155" s="209"/>
      <c r="Z155" s="209"/>
      <c r="AA155" s="209"/>
      <c r="AB155" s="209"/>
      <c r="AC155" s="209"/>
      <c r="AD155" s="209"/>
      <c r="AE155" s="209"/>
      <c r="AF155" s="209"/>
      <c r="AG155" s="209"/>
      <c r="AH155" s="209"/>
      <c r="AI155" s="227"/>
      <c r="AJ155" s="209"/>
      <c r="AK155" s="207"/>
      <c r="AL155" s="227"/>
      <c r="AM155" s="209"/>
      <c r="AN155" s="209"/>
      <c r="AO155" s="227"/>
      <c r="AP155" s="207"/>
      <c r="AQ155" s="207"/>
      <c r="AR155" s="265"/>
    </row>
    <row r="156" spans="1:44" ht="38.25" customHeight="1">
      <c r="A156" s="326"/>
      <c r="B156" s="341"/>
      <c r="C156" s="319"/>
      <c r="D156" s="263" t="s">
        <v>2</v>
      </c>
      <c r="E156" s="209">
        <f t="shared" si="165"/>
        <v>3601.6216100000001</v>
      </c>
      <c r="F156" s="209">
        <f t="shared" si="166"/>
        <v>2480.5133000000001</v>
      </c>
      <c r="G156" s="208">
        <f t="shared" ref="G156:G157" si="167">F156/E156*100</f>
        <v>68.872123965293511</v>
      </c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28"/>
      <c r="X156" s="209"/>
      <c r="Y156" s="209"/>
      <c r="Z156" s="209"/>
      <c r="AA156" s="209"/>
      <c r="AB156" s="209"/>
      <c r="AC156" s="209">
        <v>2480.5133000000001</v>
      </c>
      <c r="AD156" s="209">
        <v>2480.5133000000001</v>
      </c>
      <c r="AE156" s="253">
        <f>AD156/AC156</f>
        <v>1</v>
      </c>
      <c r="AF156" s="209"/>
      <c r="AG156" s="209"/>
      <c r="AH156" s="209"/>
      <c r="AI156" s="227"/>
      <c r="AJ156" s="209"/>
      <c r="AK156" s="207"/>
      <c r="AL156" s="227">
        <v>1121.1083100000001</v>
      </c>
      <c r="AM156" s="209"/>
      <c r="AN156" s="209"/>
      <c r="AO156" s="227"/>
      <c r="AP156" s="207"/>
      <c r="AQ156" s="207"/>
      <c r="AR156" s="265"/>
    </row>
    <row r="157" spans="1:44" ht="31.5" customHeight="1">
      <c r="A157" s="326"/>
      <c r="B157" s="341"/>
      <c r="C157" s="319"/>
      <c r="D157" s="264" t="s">
        <v>43</v>
      </c>
      <c r="E157" s="209">
        <f t="shared" si="165"/>
        <v>445.14423999999997</v>
      </c>
      <c r="F157" s="209">
        <f t="shared" si="166"/>
        <v>306.58031</v>
      </c>
      <c r="G157" s="208">
        <f t="shared" si="167"/>
        <v>68.872127829846789</v>
      </c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28"/>
      <c r="X157" s="209"/>
      <c r="Y157" s="209"/>
      <c r="Z157" s="209"/>
      <c r="AA157" s="209"/>
      <c r="AB157" s="209"/>
      <c r="AC157" s="209">
        <v>306.58031</v>
      </c>
      <c r="AD157" s="209">
        <v>306.58031</v>
      </c>
      <c r="AE157" s="253">
        <f>AD157/AC157</f>
        <v>1</v>
      </c>
      <c r="AF157" s="209"/>
      <c r="AG157" s="209"/>
      <c r="AH157" s="209"/>
      <c r="AI157" s="227"/>
      <c r="AJ157" s="209"/>
      <c r="AK157" s="207"/>
      <c r="AL157" s="227">
        <v>138.56393</v>
      </c>
      <c r="AM157" s="209"/>
      <c r="AN157" s="209"/>
      <c r="AO157" s="227"/>
      <c r="AP157" s="207"/>
      <c r="AQ157" s="207"/>
      <c r="AR157" s="265"/>
    </row>
    <row r="158" spans="1:44" ht="21.75" customHeight="1">
      <c r="A158" s="326" t="s">
        <v>476</v>
      </c>
      <c r="B158" s="347" t="s">
        <v>549</v>
      </c>
      <c r="C158" s="319" t="s">
        <v>480</v>
      </c>
      <c r="D158" s="115" t="s">
        <v>41</v>
      </c>
      <c r="E158" s="208">
        <f>SUM(E159:E161)</f>
        <v>1000</v>
      </c>
      <c r="F158" s="208">
        <f>SUM(F159:F161)</f>
        <v>0</v>
      </c>
      <c r="G158" s="208">
        <f>F158/E158*100</f>
        <v>0</v>
      </c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  <c r="W158" s="228"/>
      <c r="X158" s="209"/>
      <c r="Y158" s="209"/>
      <c r="Z158" s="209"/>
      <c r="AA158" s="209"/>
      <c r="AB158" s="209"/>
      <c r="AC158" s="209">
        <f>AC160+AC161</f>
        <v>0</v>
      </c>
      <c r="AD158" s="209">
        <f>AD160+AD161</f>
        <v>0</v>
      </c>
      <c r="AE158" s="209"/>
      <c r="AF158" s="209"/>
      <c r="AG158" s="209"/>
      <c r="AH158" s="209"/>
      <c r="AI158" s="227">
        <f>AI160+AI161</f>
        <v>595.74699999999996</v>
      </c>
      <c r="AJ158" s="209"/>
      <c r="AK158" s="207"/>
      <c r="AL158" s="227"/>
      <c r="AM158" s="209"/>
      <c r="AN158" s="209"/>
      <c r="AO158" s="227">
        <f>AO160+AO161</f>
        <v>404.25299999999999</v>
      </c>
      <c r="AP158" s="207"/>
      <c r="AQ158" s="207"/>
      <c r="AR158" s="265"/>
    </row>
    <row r="159" spans="1:44" ht="21.75" customHeight="1">
      <c r="A159" s="326"/>
      <c r="B159" s="347"/>
      <c r="C159" s="319"/>
      <c r="D159" s="263" t="s">
        <v>37</v>
      </c>
      <c r="E159" s="209">
        <f t="shared" ref="E159:E161" si="168">H159+K159+N159+Q159+T159+W159+Z159+AC159+AF159+AI159+AL159+AO159</f>
        <v>0</v>
      </c>
      <c r="F159" s="209">
        <f t="shared" ref="F159:F161" si="169">I159+L159+O159+R159+U159+X159+AA159+AD159+AG159+AJ159+AM159+AP159</f>
        <v>0</v>
      </c>
      <c r="G159" s="208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09"/>
      <c r="W159" s="228"/>
      <c r="X159" s="209"/>
      <c r="Y159" s="209"/>
      <c r="Z159" s="209"/>
      <c r="AA159" s="209"/>
      <c r="AB159" s="209"/>
      <c r="AC159" s="209"/>
      <c r="AD159" s="209"/>
      <c r="AE159" s="209"/>
      <c r="AF159" s="209"/>
      <c r="AG159" s="209"/>
      <c r="AH159" s="209"/>
      <c r="AI159" s="227"/>
      <c r="AJ159" s="209"/>
      <c r="AK159" s="207"/>
      <c r="AL159" s="227"/>
      <c r="AM159" s="209"/>
      <c r="AN159" s="209"/>
      <c r="AO159" s="227"/>
      <c r="AP159" s="207"/>
      <c r="AQ159" s="207"/>
      <c r="AR159" s="265"/>
    </row>
    <row r="160" spans="1:44" ht="21.75" customHeight="1">
      <c r="A160" s="326"/>
      <c r="B160" s="347"/>
      <c r="C160" s="319"/>
      <c r="D160" s="263" t="s">
        <v>2</v>
      </c>
      <c r="E160" s="209">
        <f t="shared" si="168"/>
        <v>890</v>
      </c>
      <c r="F160" s="209">
        <f t="shared" si="169"/>
        <v>0</v>
      </c>
      <c r="G160" s="208">
        <f t="shared" ref="G160:G161" si="170">F160/E160*100</f>
        <v>0</v>
      </c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  <c r="W160" s="228"/>
      <c r="X160" s="209"/>
      <c r="Y160" s="209"/>
      <c r="Z160" s="209"/>
      <c r="AA160" s="209"/>
      <c r="AB160" s="209"/>
      <c r="AC160" s="209"/>
      <c r="AD160" s="209"/>
      <c r="AE160" s="209"/>
      <c r="AF160" s="209"/>
      <c r="AG160" s="209"/>
      <c r="AH160" s="209"/>
      <c r="AI160" s="209">
        <v>530.21483000000001</v>
      </c>
      <c r="AJ160" s="209"/>
      <c r="AK160" s="207"/>
      <c r="AL160" s="227"/>
      <c r="AM160" s="209"/>
      <c r="AN160" s="209"/>
      <c r="AO160" s="227">
        <v>359.78516999999999</v>
      </c>
      <c r="AP160" s="207"/>
      <c r="AQ160" s="207"/>
      <c r="AR160" s="265"/>
    </row>
    <row r="161" spans="1:44" ht="21.75" customHeight="1">
      <c r="A161" s="326"/>
      <c r="B161" s="347"/>
      <c r="C161" s="319"/>
      <c r="D161" s="264" t="s">
        <v>43</v>
      </c>
      <c r="E161" s="209">
        <f t="shared" si="168"/>
        <v>110</v>
      </c>
      <c r="F161" s="209">
        <f t="shared" si="169"/>
        <v>0</v>
      </c>
      <c r="G161" s="208">
        <f t="shared" si="170"/>
        <v>0</v>
      </c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  <c r="W161" s="228"/>
      <c r="X161" s="209"/>
      <c r="Y161" s="209"/>
      <c r="Z161" s="209"/>
      <c r="AA161" s="209"/>
      <c r="AB161" s="209"/>
      <c r="AC161" s="209"/>
      <c r="AD161" s="209"/>
      <c r="AE161" s="209"/>
      <c r="AF161" s="209"/>
      <c r="AG161" s="209"/>
      <c r="AH161" s="209"/>
      <c r="AI161" s="209">
        <v>65.532169999999994</v>
      </c>
      <c r="AJ161" s="209"/>
      <c r="AK161" s="207"/>
      <c r="AL161" s="227"/>
      <c r="AM161" s="209"/>
      <c r="AN161" s="209"/>
      <c r="AO161" s="227">
        <v>44.467829999999999</v>
      </c>
      <c r="AP161" s="207"/>
      <c r="AQ161" s="207"/>
      <c r="AR161" s="265"/>
    </row>
    <row r="162" spans="1:44" ht="21.75" customHeight="1">
      <c r="A162" s="326" t="s">
        <v>478</v>
      </c>
      <c r="B162" s="342" t="s">
        <v>569</v>
      </c>
      <c r="C162" s="319" t="s">
        <v>480</v>
      </c>
      <c r="D162" s="115" t="s">
        <v>41</v>
      </c>
      <c r="E162" s="208">
        <f>SUM(E163:E165)</f>
        <v>711.98700000000008</v>
      </c>
      <c r="F162" s="208">
        <f>SUM(F163:F165)</f>
        <v>549.63300000000004</v>
      </c>
      <c r="G162" s="208">
        <f>F162/E162*100</f>
        <v>77.197055564216754</v>
      </c>
      <c r="H162" s="209"/>
      <c r="I162" s="209"/>
      <c r="J162" s="209"/>
      <c r="K162" s="209"/>
      <c r="L162" s="209"/>
      <c r="M162" s="209"/>
      <c r="N162" s="209"/>
      <c r="O162" s="209"/>
      <c r="P162" s="209"/>
      <c r="Q162" s="209"/>
      <c r="R162" s="209"/>
      <c r="S162" s="209"/>
      <c r="T162" s="209"/>
      <c r="U162" s="209"/>
      <c r="V162" s="209"/>
      <c r="W162" s="228"/>
      <c r="X162" s="209"/>
      <c r="Y162" s="209"/>
      <c r="Z162" s="209"/>
      <c r="AA162" s="209"/>
      <c r="AB162" s="209"/>
      <c r="AC162" s="209">
        <f>AC164+AC165</f>
        <v>499.51300000000003</v>
      </c>
      <c r="AD162" s="209">
        <f>AD164+AD165</f>
        <v>499.51300000000003</v>
      </c>
      <c r="AE162" s="253">
        <f>AD162/AC162</f>
        <v>1</v>
      </c>
      <c r="AF162" s="209"/>
      <c r="AG162" s="209"/>
      <c r="AH162" s="209"/>
      <c r="AI162" s="227"/>
      <c r="AJ162" s="209"/>
      <c r="AK162" s="207"/>
      <c r="AL162" s="227"/>
      <c r="AM162" s="209"/>
      <c r="AN162" s="209"/>
      <c r="AO162" s="227">
        <f>AO164+AO165</f>
        <v>162.35399999999998</v>
      </c>
      <c r="AP162" s="207"/>
      <c r="AQ162" s="207"/>
      <c r="AR162" s="265"/>
    </row>
    <row r="163" spans="1:44" ht="21.75" customHeight="1">
      <c r="A163" s="326"/>
      <c r="B163" s="342"/>
      <c r="C163" s="319"/>
      <c r="D163" s="263" t="s">
        <v>37</v>
      </c>
      <c r="E163" s="209">
        <f t="shared" ref="E163:E165" si="171">H163+K163+N163+Q163+T163+W163+Z163+AC163+AF163+AI163+AL163+AO163</f>
        <v>0</v>
      </c>
      <c r="F163" s="209">
        <f t="shared" ref="F163:F165" si="172">I163+L163+O163+R163+U163+X163+AA163+AD163+AG163+AJ163+AM163+AP163</f>
        <v>0</v>
      </c>
      <c r="G163" s="208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28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27"/>
      <c r="AJ163" s="209"/>
      <c r="AK163" s="207"/>
      <c r="AL163" s="227"/>
      <c r="AM163" s="209"/>
      <c r="AN163" s="209"/>
      <c r="AO163" s="227"/>
      <c r="AP163" s="207"/>
      <c r="AQ163" s="207"/>
      <c r="AR163" s="265"/>
    </row>
    <row r="164" spans="1:44" ht="21.75" customHeight="1">
      <c r="A164" s="326"/>
      <c r="B164" s="342"/>
      <c r="C164" s="319"/>
      <c r="D164" s="263" t="s">
        <v>2</v>
      </c>
      <c r="E164" s="262">
        <f t="shared" si="171"/>
        <v>633.66843000000006</v>
      </c>
      <c r="F164" s="209">
        <f t="shared" si="172"/>
        <v>489.17337000000003</v>
      </c>
      <c r="G164" s="208">
        <f t="shared" ref="G164:G165" si="173">F164/E164*100</f>
        <v>77.197055564216768</v>
      </c>
      <c r="H164" s="209"/>
      <c r="I164" s="209"/>
      <c r="J164" s="209"/>
      <c r="K164" s="209"/>
      <c r="L164" s="209"/>
      <c r="M164" s="209"/>
      <c r="N164" s="209"/>
      <c r="O164" s="209"/>
      <c r="P164" s="209"/>
      <c r="Q164" s="209"/>
      <c r="R164" s="209"/>
      <c r="S164" s="209"/>
      <c r="T164" s="209">
        <v>44.6068</v>
      </c>
      <c r="U164" s="209">
        <v>44.6068</v>
      </c>
      <c r="V164" s="209"/>
      <c r="W164" s="228"/>
      <c r="X164" s="209"/>
      <c r="Y164" s="209"/>
      <c r="Z164" s="209"/>
      <c r="AA164" s="209"/>
      <c r="AB164" s="209"/>
      <c r="AC164" s="209">
        <v>444.56657000000001</v>
      </c>
      <c r="AD164" s="209">
        <v>444.56657000000001</v>
      </c>
      <c r="AE164" s="253">
        <f>AD164/AC164</f>
        <v>1</v>
      </c>
      <c r="AF164" s="209"/>
      <c r="AG164" s="209"/>
      <c r="AH164" s="209"/>
      <c r="AI164" s="227"/>
      <c r="AJ164" s="209"/>
      <c r="AK164" s="207"/>
      <c r="AL164" s="227"/>
      <c r="AM164" s="209"/>
      <c r="AN164" s="209"/>
      <c r="AO164" s="227">
        <v>144.49506</v>
      </c>
      <c r="AP164" s="207"/>
      <c r="AQ164" s="207"/>
      <c r="AR164" s="265"/>
    </row>
    <row r="165" spans="1:44" ht="21.75" customHeight="1">
      <c r="A165" s="326"/>
      <c r="B165" s="342"/>
      <c r="C165" s="319"/>
      <c r="D165" s="264" t="s">
        <v>43</v>
      </c>
      <c r="E165" s="209">
        <f t="shared" si="171"/>
        <v>78.318569999999994</v>
      </c>
      <c r="F165" s="209">
        <f t="shared" si="172"/>
        <v>60.459629999999997</v>
      </c>
      <c r="G165" s="208">
        <f t="shared" si="173"/>
        <v>77.197055564216768</v>
      </c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>
        <v>5.5132000000000003</v>
      </c>
      <c r="U165" s="209">
        <v>5.5132000000000003</v>
      </c>
      <c r="V165" s="209"/>
      <c r="W165" s="228"/>
      <c r="X165" s="209"/>
      <c r="Y165" s="209"/>
      <c r="Z165" s="209"/>
      <c r="AA165" s="209"/>
      <c r="AB165" s="209"/>
      <c r="AC165" s="209">
        <v>54.946429999999999</v>
      </c>
      <c r="AD165" s="209">
        <v>54.946429999999999</v>
      </c>
      <c r="AE165" s="253">
        <f>AD165/AC165</f>
        <v>1</v>
      </c>
      <c r="AF165" s="209"/>
      <c r="AG165" s="209"/>
      <c r="AH165" s="209"/>
      <c r="AI165" s="227"/>
      <c r="AJ165" s="209"/>
      <c r="AK165" s="207"/>
      <c r="AL165" s="227"/>
      <c r="AM165" s="209"/>
      <c r="AN165" s="209"/>
      <c r="AO165" s="227">
        <v>17.85894</v>
      </c>
      <c r="AP165" s="207"/>
      <c r="AQ165" s="207"/>
      <c r="AR165" s="265"/>
    </row>
    <row r="166" spans="1:44" ht="21.75" customHeight="1">
      <c r="A166" s="320" t="s">
        <v>479</v>
      </c>
      <c r="B166" s="342" t="s">
        <v>550</v>
      </c>
      <c r="C166" s="319" t="s">
        <v>480</v>
      </c>
      <c r="D166" s="115" t="s">
        <v>41</v>
      </c>
      <c r="E166" s="208">
        <f>SUM(E167:E169)</f>
        <v>990.66500000000008</v>
      </c>
      <c r="F166" s="208">
        <f>SUM(F167:F169)</f>
        <v>0</v>
      </c>
      <c r="G166" s="208">
        <f>F166/E166*100</f>
        <v>0</v>
      </c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  <c r="W166" s="228"/>
      <c r="X166" s="209"/>
      <c r="Y166" s="209"/>
      <c r="Z166" s="209"/>
      <c r="AA166" s="209"/>
      <c r="AB166" s="209"/>
      <c r="AC166" s="209"/>
      <c r="AD166" s="209"/>
      <c r="AE166" s="209"/>
      <c r="AF166" s="209">
        <f>AF168+AF169</f>
        <v>990.66500000000008</v>
      </c>
      <c r="AG166" s="209">
        <f>AG168+AG169</f>
        <v>0</v>
      </c>
      <c r="AH166" s="209"/>
      <c r="AI166" s="227"/>
      <c r="AJ166" s="209"/>
      <c r="AK166" s="207"/>
      <c r="AL166" s="227"/>
      <c r="AM166" s="209"/>
      <c r="AN166" s="209"/>
      <c r="AO166" s="227"/>
      <c r="AP166" s="207"/>
      <c r="AQ166" s="207"/>
      <c r="AR166" s="265"/>
    </row>
    <row r="167" spans="1:44" ht="21.75" customHeight="1">
      <c r="A167" s="321"/>
      <c r="B167" s="342"/>
      <c r="C167" s="319"/>
      <c r="D167" s="263" t="s">
        <v>37</v>
      </c>
      <c r="E167" s="209">
        <f t="shared" ref="E167:E169" si="174">H167+K167+N167+Q167+T167+W167+Z167+AC167+AF167+AI167+AL167+AO167</f>
        <v>0</v>
      </c>
      <c r="F167" s="209">
        <f t="shared" ref="F167:F169" si="175">I167+L167+O167+R167+U167+X167+AA167+AD167+AG167+AJ167+AM167+AP167</f>
        <v>0</v>
      </c>
      <c r="G167" s="208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28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27"/>
      <c r="AJ167" s="209"/>
      <c r="AK167" s="207"/>
      <c r="AL167" s="227"/>
      <c r="AM167" s="209"/>
      <c r="AN167" s="209"/>
      <c r="AO167" s="227"/>
      <c r="AP167" s="207"/>
      <c r="AQ167" s="207"/>
      <c r="AR167" s="265"/>
    </row>
    <row r="168" spans="1:44" ht="21.75" customHeight="1">
      <c r="A168" s="321"/>
      <c r="B168" s="342"/>
      <c r="C168" s="319"/>
      <c r="D168" s="263" t="s">
        <v>2</v>
      </c>
      <c r="E168" s="209">
        <f t="shared" si="174"/>
        <v>881.69185000000004</v>
      </c>
      <c r="F168" s="209">
        <f t="shared" si="175"/>
        <v>0</v>
      </c>
      <c r="G168" s="208">
        <f t="shared" ref="G168:G169" si="176">F168/E168*100</f>
        <v>0</v>
      </c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28"/>
      <c r="X168" s="209"/>
      <c r="Y168" s="209"/>
      <c r="Z168" s="209"/>
      <c r="AA168" s="209"/>
      <c r="AB168" s="209"/>
      <c r="AC168" s="209"/>
      <c r="AD168" s="209"/>
      <c r="AE168" s="209"/>
      <c r="AF168" s="209">
        <v>881.69185000000004</v>
      </c>
      <c r="AG168" s="209"/>
      <c r="AH168" s="209"/>
      <c r="AI168" s="227"/>
      <c r="AJ168" s="209"/>
      <c r="AK168" s="207"/>
      <c r="AL168" s="227"/>
      <c r="AM168" s="209"/>
      <c r="AN168" s="209"/>
      <c r="AO168" s="227"/>
      <c r="AP168" s="207"/>
      <c r="AQ168" s="207"/>
      <c r="AR168" s="265"/>
    </row>
    <row r="169" spans="1:44" ht="21.75" customHeight="1">
      <c r="A169" s="322"/>
      <c r="B169" s="342"/>
      <c r="C169" s="319"/>
      <c r="D169" s="264" t="s">
        <v>43</v>
      </c>
      <c r="E169" s="209">
        <f t="shared" si="174"/>
        <v>108.97315</v>
      </c>
      <c r="F169" s="209">
        <f t="shared" si="175"/>
        <v>0</v>
      </c>
      <c r="G169" s="208">
        <f t="shared" si="176"/>
        <v>0</v>
      </c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28"/>
      <c r="X169" s="209"/>
      <c r="Y169" s="209"/>
      <c r="Z169" s="209"/>
      <c r="AA169" s="209"/>
      <c r="AB169" s="209"/>
      <c r="AC169" s="209"/>
      <c r="AD169" s="209"/>
      <c r="AE169" s="209"/>
      <c r="AF169" s="209">
        <v>108.97315</v>
      </c>
      <c r="AG169" s="209"/>
      <c r="AH169" s="209"/>
      <c r="AI169" s="227"/>
      <c r="AJ169" s="209"/>
      <c r="AK169" s="207"/>
      <c r="AL169" s="227"/>
      <c r="AM169" s="209"/>
      <c r="AN169" s="209"/>
      <c r="AO169" s="227"/>
      <c r="AP169" s="207"/>
      <c r="AQ169" s="207"/>
      <c r="AR169" s="265"/>
    </row>
    <row r="170" spans="1:44" ht="21.75" customHeight="1">
      <c r="A170" s="349" t="s">
        <v>548</v>
      </c>
      <c r="B170" s="335" t="s">
        <v>551</v>
      </c>
      <c r="C170" s="319" t="s">
        <v>387</v>
      </c>
      <c r="D170" s="115" t="s">
        <v>41</v>
      </c>
      <c r="E170" s="208">
        <f>SUM(E171:E173)</f>
        <v>1902.5866900000001</v>
      </c>
      <c r="F170" s="208">
        <f>SUM(F171:F173)</f>
        <v>0</v>
      </c>
      <c r="G170" s="208">
        <f>F170/E170*100</f>
        <v>0</v>
      </c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28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27"/>
      <c r="AJ170" s="209"/>
      <c r="AK170" s="207"/>
      <c r="AL170" s="227"/>
      <c r="AM170" s="209"/>
      <c r="AN170" s="209"/>
      <c r="AO170" s="227">
        <f>AO172+AO173</f>
        <v>1902.5866900000001</v>
      </c>
      <c r="AP170" s="207"/>
      <c r="AQ170" s="207"/>
      <c r="AR170" s="265"/>
    </row>
    <row r="171" spans="1:44" ht="21.75" customHeight="1">
      <c r="A171" s="350"/>
      <c r="B171" s="348"/>
      <c r="C171" s="319"/>
      <c r="D171" s="263" t="s">
        <v>37</v>
      </c>
      <c r="E171" s="209">
        <f t="shared" ref="E171:E173" si="177">H171+K171+N171+Q171+T171+W171+Z171+AC171+AF171+AI171+AL171+AO171</f>
        <v>0</v>
      </c>
      <c r="F171" s="209">
        <f t="shared" ref="F171:F173" si="178">I171+L171+O171+R171+U171+X171+AA171+AD171+AG171+AJ171+AM171+AP171</f>
        <v>0</v>
      </c>
      <c r="G171" s="208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28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27"/>
      <c r="AJ171" s="209"/>
      <c r="AK171" s="207"/>
      <c r="AL171" s="227"/>
      <c r="AM171" s="209"/>
      <c r="AN171" s="209"/>
      <c r="AO171" s="227"/>
      <c r="AP171" s="207"/>
      <c r="AQ171" s="207"/>
      <c r="AR171" s="265"/>
    </row>
    <row r="172" spans="1:44" ht="21.75" customHeight="1">
      <c r="A172" s="350"/>
      <c r="B172" s="348"/>
      <c r="C172" s="319"/>
      <c r="D172" s="263" t="s">
        <v>2</v>
      </c>
      <c r="E172" s="209">
        <f t="shared" si="177"/>
        <v>1693.30215</v>
      </c>
      <c r="F172" s="209">
        <f t="shared" si="178"/>
        <v>0</v>
      </c>
      <c r="G172" s="208">
        <f t="shared" ref="G172:G173" si="179">F172/E172*100</f>
        <v>0</v>
      </c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28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27"/>
      <c r="AJ172" s="209"/>
      <c r="AK172" s="207"/>
      <c r="AL172" s="227"/>
      <c r="AM172" s="209"/>
      <c r="AN172" s="209"/>
      <c r="AO172" s="227">
        <v>1693.30215</v>
      </c>
      <c r="AP172" s="207"/>
      <c r="AQ172" s="207"/>
      <c r="AR172" s="265"/>
    </row>
    <row r="173" spans="1:44" ht="21.75" customHeight="1">
      <c r="A173" s="351"/>
      <c r="B173" s="336"/>
      <c r="C173" s="319"/>
      <c r="D173" s="264" t="s">
        <v>43</v>
      </c>
      <c r="E173" s="209">
        <f t="shared" si="177"/>
        <v>209.28453999999999</v>
      </c>
      <c r="F173" s="209">
        <f t="shared" si="178"/>
        <v>0</v>
      </c>
      <c r="G173" s="208">
        <f t="shared" si="179"/>
        <v>0</v>
      </c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28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27"/>
      <c r="AJ173" s="209"/>
      <c r="AK173" s="207"/>
      <c r="AL173" s="227"/>
      <c r="AM173" s="209"/>
      <c r="AN173" s="209"/>
      <c r="AO173" s="227">
        <v>209.28453999999999</v>
      </c>
      <c r="AP173" s="207"/>
      <c r="AQ173" s="207"/>
      <c r="AR173" s="265"/>
    </row>
    <row r="174" spans="1:44" ht="21" customHeight="1">
      <c r="A174" s="343"/>
      <c r="B174" s="327" t="s">
        <v>269</v>
      </c>
      <c r="C174" s="328"/>
      <c r="D174" s="115" t="s">
        <v>41</v>
      </c>
      <c r="E174" s="499">
        <f>SUM(E175:E177)</f>
        <v>153111.66696</v>
      </c>
      <c r="F174" s="499">
        <f>SUM(F175:F177)</f>
        <v>32417.93591</v>
      </c>
      <c r="G174" s="208">
        <f>F174/E174*100</f>
        <v>21.172740493034471</v>
      </c>
      <c r="H174" s="208">
        <f>SUM(H175:H177)</f>
        <v>0</v>
      </c>
      <c r="I174" s="208">
        <f t="shared" ref="I174:AQ174" si="180">SUM(I175:I177)</f>
        <v>0</v>
      </c>
      <c r="J174" s="208">
        <f t="shared" si="180"/>
        <v>0</v>
      </c>
      <c r="K174" s="208">
        <f t="shared" si="180"/>
        <v>0</v>
      </c>
      <c r="L174" s="208">
        <f t="shared" si="180"/>
        <v>0</v>
      </c>
      <c r="M174" s="208">
        <f t="shared" si="180"/>
        <v>0</v>
      </c>
      <c r="N174" s="208">
        <f t="shared" si="180"/>
        <v>0</v>
      </c>
      <c r="O174" s="208">
        <f t="shared" si="180"/>
        <v>0</v>
      </c>
      <c r="P174" s="208">
        <f t="shared" si="180"/>
        <v>0</v>
      </c>
      <c r="Q174" s="208">
        <f t="shared" si="180"/>
        <v>0</v>
      </c>
      <c r="R174" s="208">
        <f t="shared" si="180"/>
        <v>0</v>
      </c>
      <c r="S174" s="208">
        <f t="shared" si="180"/>
        <v>0</v>
      </c>
      <c r="T174" s="208">
        <f t="shared" si="180"/>
        <v>50.12</v>
      </c>
      <c r="U174" s="208">
        <f t="shared" si="180"/>
        <v>50.12</v>
      </c>
      <c r="V174" s="253">
        <f>U174/T174</f>
        <v>1</v>
      </c>
      <c r="W174" s="208">
        <f t="shared" si="180"/>
        <v>2804.6748400000001</v>
      </c>
      <c r="X174" s="208">
        <f t="shared" si="180"/>
        <v>2804.6748400000001</v>
      </c>
      <c r="Y174" s="253">
        <f>X174/W174</f>
        <v>1</v>
      </c>
      <c r="Z174" s="208">
        <f t="shared" si="180"/>
        <v>2710.42985</v>
      </c>
      <c r="AA174" s="208">
        <f t="shared" si="180"/>
        <v>2710.42985</v>
      </c>
      <c r="AB174" s="253">
        <f>AA174/Z174</f>
        <v>1</v>
      </c>
      <c r="AC174" s="208">
        <f t="shared" si="180"/>
        <v>7257.2524000000003</v>
      </c>
      <c r="AD174" s="208">
        <f t="shared" si="180"/>
        <v>7257.2524000000003</v>
      </c>
      <c r="AE174" s="253">
        <f>AD174/AC174</f>
        <v>1</v>
      </c>
      <c r="AF174" s="208">
        <f t="shared" si="180"/>
        <v>16145.02361</v>
      </c>
      <c r="AG174" s="208">
        <f t="shared" si="180"/>
        <v>15154.358610000001</v>
      </c>
      <c r="AH174" s="208">
        <f t="shared" si="180"/>
        <v>0</v>
      </c>
      <c r="AI174" s="208">
        <f t="shared" si="180"/>
        <v>49870.164550000001</v>
      </c>
      <c r="AJ174" s="208">
        <f t="shared" si="180"/>
        <v>4441.1002099999996</v>
      </c>
      <c r="AK174" s="206">
        <f t="shared" si="180"/>
        <v>1</v>
      </c>
      <c r="AL174" s="208">
        <f t="shared" si="180"/>
        <v>45599.897599999997</v>
      </c>
      <c r="AM174" s="208">
        <f t="shared" si="180"/>
        <v>0</v>
      </c>
      <c r="AN174" s="208">
        <f t="shared" si="180"/>
        <v>0</v>
      </c>
      <c r="AO174" s="208">
        <f t="shared" si="180"/>
        <v>28674.10411</v>
      </c>
      <c r="AP174" s="206">
        <f t="shared" si="180"/>
        <v>0</v>
      </c>
      <c r="AQ174" s="206">
        <f t="shared" si="180"/>
        <v>0</v>
      </c>
      <c r="AR174" s="333"/>
    </row>
    <row r="175" spans="1:44" ht="31.5">
      <c r="A175" s="344"/>
      <c r="B175" s="329"/>
      <c r="C175" s="330"/>
      <c r="D175" s="260" t="s">
        <v>37</v>
      </c>
      <c r="E175" s="500">
        <f>H175+K175+N175+Q175+T175+W175+Z175+AC175+AF175+AI175+AL175+AO175</f>
        <v>0</v>
      </c>
      <c r="F175" s="500">
        <f>I175+L175+O175+R175+U175+X175+AA175+AD175+AG175+AJ175+AM175+AP175</f>
        <v>0</v>
      </c>
      <c r="G175" s="208" t="e">
        <f t="shared" ref="G175:G177" si="181">F175/E175*100</f>
        <v>#DIV/0!</v>
      </c>
      <c r="H175" s="209">
        <f t="shared" ref="H175:AQ175" si="182">H123+H131+H119</f>
        <v>0</v>
      </c>
      <c r="I175" s="209">
        <f t="shared" si="182"/>
        <v>0</v>
      </c>
      <c r="J175" s="209">
        <f t="shared" si="182"/>
        <v>0</v>
      </c>
      <c r="K175" s="209">
        <f t="shared" si="182"/>
        <v>0</v>
      </c>
      <c r="L175" s="209">
        <f t="shared" si="182"/>
        <v>0</v>
      </c>
      <c r="M175" s="209">
        <f t="shared" si="182"/>
        <v>0</v>
      </c>
      <c r="N175" s="209">
        <f t="shared" si="182"/>
        <v>0</v>
      </c>
      <c r="O175" s="209">
        <f t="shared" si="182"/>
        <v>0</v>
      </c>
      <c r="P175" s="209">
        <f t="shared" si="182"/>
        <v>0</v>
      </c>
      <c r="Q175" s="209">
        <f t="shared" si="182"/>
        <v>0</v>
      </c>
      <c r="R175" s="209">
        <f t="shared" si="182"/>
        <v>0</v>
      </c>
      <c r="S175" s="209">
        <f t="shared" si="182"/>
        <v>0</v>
      </c>
      <c r="T175" s="209">
        <f t="shared" si="182"/>
        <v>0</v>
      </c>
      <c r="U175" s="209">
        <f t="shared" si="182"/>
        <v>0</v>
      </c>
      <c r="V175" s="209">
        <f t="shared" si="182"/>
        <v>0</v>
      </c>
      <c r="W175" s="209">
        <f t="shared" si="182"/>
        <v>0</v>
      </c>
      <c r="X175" s="209">
        <f t="shared" si="182"/>
        <v>0</v>
      </c>
      <c r="Y175" s="209">
        <f t="shared" si="182"/>
        <v>0</v>
      </c>
      <c r="Z175" s="209">
        <f t="shared" si="182"/>
        <v>0</v>
      </c>
      <c r="AA175" s="209">
        <f t="shared" si="182"/>
        <v>0</v>
      </c>
      <c r="AB175" s="209">
        <f t="shared" si="182"/>
        <v>0</v>
      </c>
      <c r="AC175" s="209">
        <f t="shared" si="182"/>
        <v>0</v>
      </c>
      <c r="AD175" s="209">
        <f t="shared" si="182"/>
        <v>0</v>
      </c>
      <c r="AE175" s="209">
        <f t="shared" si="182"/>
        <v>0</v>
      </c>
      <c r="AF175" s="209">
        <f t="shared" si="182"/>
        <v>0</v>
      </c>
      <c r="AG175" s="209">
        <f t="shared" si="182"/>
        <v>0</v>
      </c>
      <c r="AH175" s="209">
        <f t="shared" si="182"/>
        <v>0</v>
      </c>
      <c r="AI175" s="209">
        <f t="shared" si="182"/>
        <v>0</v>
      </c>
      <c r="AJ175" s="209">
        <f t="shared" si="182"/>
        <v>0</v>
      </c>
      <c r="AK175" s="207">
        <f t="shared" si="182"/>
        <v>0</v>
      </c>
      <c r="AL175" s="209">
        <f t="shared" si="182"/>
        <v>0</v>
      </c>
      <c r="AM175" s="209">
        <f t="shared" si="182"/>
        <v>0</v>
      </c>
      <c r="AN175" s="209">
        <f t="shared" si="182"/>
        <v>0</v>
      </c>
      <c r="AO175" s="209">
        <f t="shared" si="182"/>
        <v>0</v>
      </c>
      <c r="AP175" s="207">
        <f t="shared" si="182"/>
        <v>0</v>
      </c>
      <c r="AQ175" s="207">
        <f t="shared" si="182"/>
        <v>0</v>
      </c>
      <c r="AR175" s="334"/>
    </row>
    <row r="176" spans="1:44" ht="33" customHeight="1">
      <c r="A176" s="344"/>
      <c r="B176" s="329"/>
      <c r="C176" s="330"/>
      <c r="D176" s="260" t="s">
        <v>2</v>
      </c>
      <c r="E176" s="500">
        <f>H176+K176+N176+Q176+T176+W176+Z176+AC176+AF176+AI176+AL176+AO176</f>
        <v>125783.66331</v>
      </c>
      <c r="F176" s="500">
        <f t="shared" ref="F176:F177" si="183">I176+L176+O176+R176+U176+X176+AA176+AD176+AG176+AJ176+AM176+AP176</f>
        <v>22487.101180000001</v>
      </c>
      <c r="G176" s="208">
        <f t="shared" si="181"/>
        <v>17.87760078554831</v>
      </c>
      <c r="H176" s="209">
        <f t="shared" ref="H176:U176" si="184">H124+H132+H120</f>
        <v>0</v>
      </c>
      <c r="I176" s="209">
        <f t="shared" si="184"/>
        <v>0</v>
      </c>
      <c r="J176" s="209">
        <f t="shared" si="184"/>
        <v>0</v>
      </c>
      <c r="K176" s="209">
        <f t="shared" si="184"/>
        <v>0</v>
      </c>
      <c r="L176" s="209">
        <f t="shared" si="184"/>
        <v>0</v>
      </c>
      <c r="M176" s="209">
        <f t="shared" si="184"/>
        <v>0</v>
      </c>
      <c r="N176" s="209">
        <f t="shared" si="184"/>
        <v>0</v>
      </c>
      <c r="O176" s="209">
        <f t="shared" si="184"/>
        <v>0</v>
      </c>
      <c r="P176" s="209">
        <f t="shared" si="184"/>
        <v>0</v>
      </c>
      <c r="Q176" s="209">
        <f t="shared" si="184"/>
        <v>0</v>
      </c>
      <c r="R176" s="209">
        <f t="shared" si="184"/>
        <v>0</v>
      </c>
      <c r="S176" s="209">
        <f t="shared" si="184"/>
        <v>0</v>
      </c>
      <c r="T176" s="209">
        <f t="shared" si="184"/>
        <v>44.6068</v>
      </c>
      <c r="U176" s="209">
        <f t="shared" si="184"/>
        <v>44.6068</v>
      </c>
      <c r="V176" s="253">
        <f>U176/T176</f>
        <v>1</v>
      </c>
      <c r="W176" s="209">
        <f>W124+W132+W120</f>
        <v>2496.1606000000002</v>
      </c>
      <c r="X176" s="209">
        <f>X124+X132+X120</f>
        <v>2496.1606000000002</v>
      </c>
      <c r="Y176" s="253">
        <f>X176/W176</f>
        <v>1</v>
      </c>
      <c r="Z176" s="209">
        <f>Z124+Z132+Z120</f>
        <v>0</v>
      </c>
      <c r="AA176" s="209">
        <f>AA124+AA132+AA120</f>
        <v>0</v>
      </c>
      <c r="AB176" s="209">
        <f>AB124+AB132+AB120</f>
        <v>0</v>
      </c>
      <c r="AC176" s="209">
        <f>AC124+AC132+AC120</f>
        <v>6458.9546200000004</v>
      </c>
      <c r="AD176" s="209">
        <f>AD124+AD132+AD120</f>
        <v>6458.9546200000004</v>
      </c>
      <c r="AE176" s="253">
        <f>AD176/AC176</f>
        <v>1</v>
      </c>
      <c r="AF176" s="209">
        <f t="shared" ref="AF176:AQ176" si="185">AF124+AF132+AF120</f>
        <v>14369.07101</v>
      </c>
      <c r="AG176" s="209">
        <f t="shared" si="185"/>
        <v>13487.37916</v>
      </c>
      <c r="AH176" s="209">
        <f t="shared" si="185"/>
        <v>0</v>
      </c>
      <c r="AI176" s="209">
        <f t="shared" si="185"/>
        <v>40431.867229999996</v>
      </c>
      <c r="AJ176" s="209">
        <f t="shared" si="185"/>
        <v>0</v>
      </c>
      <c r="AK176" s="207">
        <f t="shared" si="185"/>
        <v>0</v>
      </c>
      <c r="AL176" s="209">
        <f t="shared" si="185"/>
        <v>40583.90885</v>
      </c>
      <c r="AM176" s="209">
        <f t="shared" si="185"/>
        <v>0</v>
      </c>
      <c r="AN176" s="209">
        <f t="shared" si="185"/>
        <v>0</v>
      </c>
      <c r="AO176" s="209">
        <f>AO124+AO132+AO120</f>
        <v>21399.0942</v>
      </c>
      <c r="AP176" s="207">
        <f t="shared" si="185"/>
        <v>0</v>
      </c>
      <c r="AQ176" s="207">
        <f t="shared" si="185"/>
        <v>0</v>
      </c>
      <c r="AR176" s="334"/>
    </row>
    <row r="177" spans="1:44" ht="21" customHeight="1">
      <c r="A177" s="344"/>
      <c r="B177" s="331"/>
      <c r="C177" s="332"/>
      <c r="D177" s="131" t="s">
        <v>43</v>
      </c>
      <c r="E177" s="500">
        <f t="shared" ref="E177" si="186">H177+K177+N177+Q177+T177+W177+Z177+AC177+AF177+AI177+AL177+AO177</f>
        <v>27328.003650000002</v>
      </c>
      <c r="F177" s="500">
        <f t="shared" si="183"/>
        <v>9930.8347299999987</v>
      </c>
      <c r="G177" s="208">
        <f t="shared" si="181"/>
        <v>36.339407946471049</v>
      </c>
      <c r="H177" s="209">
        <f t="shared" ref="H177:U177" si="187">H125+H133+H121</f>
        <v>0</v>
      </c>
      <c r="I177" s="209">
        <f t="shared" si="187"/>
        <v>0</v>
      </c>
      <c r="J177" s="209">
        <f t="shared" si="187"/>
        <v>0</v>
      </c>
      <c r="K177" s="209">
        <f t="shared" si="187"/>
        <v>0</v>
      </c>
      <c r="L177" s="209">
        <f t="shared" si="187"/>
        <v>0</v>
      </c>
      <c r="M177" s="209">
        <f t="shared" si="187"/>
        <v>0</v>
      </c>
      <c r="N177" s="209">
        <f t="shared" si="187"/>
        <v>0</v>
      </c>
      <c r="O177" s="209">
        <f t="shared" si="187"/>
        <v>0</v>
      </c>
      <c r="P177" s="209">
        <f t="shared" si="187"/>
        <v>0</v>
      </c>
      <c r="Q177" s="209">
        <f t="shared" si="187"/>
        <v>0</v>
      </c>
      <c r="R177" s="209">
        <f t="shared" si="187"/>
        <v>0</v>
      </c>
      <c r="S177" s="209">
        <f t="shared" si="187"/>
        <v>0</v>
      </c>
      <c r="T177" s="209">
        <f t="shared" si="187"/>
        <v>5.5132000000000003</v>
      </c>
      <c r="U177" s="209">
        <f t="shared" si="187"/>
        <v>5.5132000000000003</v>
      </c>
      <c r="V177" s="253">
        <f>U177/T177</f>
        <v>1</v>
      </c>
      <c r="W177" s="209">
        <f>W125+W133+W121</f>
        <v>308.51423999999997</v>
      </c>
      <c r="X177" s="209">
        <f>X125+X133+X121</f>
        <v>308.51423999999997</v>
      </c>
      <c r="Y177" s="253">
        <f>X177/W177</f>
        <v>1</v>
      </c>
      <c r="Z177" s="209">
        <f>Z125+Z133+Z121</f>
        <v>2710.42985</v>
      </c>
      <c r="AA177" s="209">
        <f>AA125+AA133+AA121</f>
        <v>2710.42985</v>
      </c>
      <c r="AB177" s="253">
        <f>AA177/Z177</f>
        <v>1</v>
      </c>
      <c r="AC177" s="209">
        <f>AC125+AC133+AC121</f>
        <v>798.2977800000001</v>
      </c>
      <c r="AD177" s="209">
        <f>AD125+AD133+AD121</f>
        <v>798.2977800000001</v>
      </c>
      <c r="AE177" s="253">
        <f>AD177/AC177</f>
        <v>1</v>
      </c>
      <c r="AF177" s="209">
        <f t="shared" ref="AF177:AQ177" si="188">AF125+AF133+AF121</f>
        <v>1775.9526000000001</v>
      </c>
      <c r="AG177" s="209">
        <f t="shared" si="188"/>
        <v>1666.97945</v>
      </c>
      <c r="AH177" s="209">
        <f t="shared" si="188"/>
        <v>0</v>
      </c>
      <c r="AI177" s="209">
        <f t="shared" si="188"/>
        <v>9438.2973200000015</v>
      </c>
      <c r="AJ177" s="209">
        <f t="shared" si="188"/>
        <v>4441.1002099999996</v>
      </c>
      <c r="AK177" s="207">
        <f t="shared" si="188"/>
        <v>1</v>
      </c>
      <c r="AL177" s="209">
        <f t="shared" si="188"/>
        <v>5015.9887500000004</v>
      </c>
      <c r="AM177" s="209">
        <f t="shared" si="188"/>
        <v>0</v>
      </c>
      <c r="AN177" s="209">
        <f t="shared" si="188"/>
        <v>0</v>
      </c>
      <c r="AO177" s="209">
        <f t="shared" si="188"/>
        <v>7275.0099100000007</v>
      </c>
      <c r="AP177" s="207">
        <f t="shared" si="188"/>
        <v>0</v>
      </c>
      <c r="AQ177" s="207">
        <f t="shared" si="188"/>
        <v>0</v>
      </c>
      <c r="AR177" s="334"/>
    </row>
    <row r="178" spans="1:44" ht="21" customHeight="1">
      <c r="A178" s="338" t="s">
        <v>360</v>
      </c>
      <c r="B178" s="339"/>
      <c r="C178" s="339"/>
      <c r="D178" s="339"/>
      <c r="E178" s="339"/>
      <c r="F178" s="339"/>
      <c r="G178" s="339"/>
      <c r="H178" s="339"/>
      <c r="I178" s="339"/>
      <c r="J178" s="339"/>
      <c r="K178" s="339"/>
      <c r="L178" s="339"/>
      <c r="M178" s="339"/>
      <c r="N178" s="339"/>
      <c r="O178" s="339"/>
      <c r="P178" s="339"/>
      <c r="Q178" s="339"/>
      <c r="R178" s="339"/>
      <c r="S178" s="339"/>
      <c r="T178" s="339"/>
      <c r="U178" s="339"/>
      <c r="V178" s="339"/>
      <c r="W178" s="339"/>
      <c r="X178" s="339"/>
      <c r="Y178" s="339"/>
      <c r="Z178" s="339"/>
      <c r="AA178" s="339"/>
      <c r="AB178" s="339"/>
      <c r="AC178" s="339"/>
      <c r="AD178" s="339"/>
      <c r="AE178" s="339"/>
      <c r="AF178" s="339"/>
      <c r="AG178" s="339"/>
      <c r="AH178" s="339"/>
      <c r="AI178" s="339"/>
      <c r="AJ178" s="339"/>
      <c r="AK178" s="339"/>
      <c r="AL178" s="339"/>
      <c r="AM178" s="339"/>
      <c r="AN178" s="339"/>
      <c r="AO178" s="339"/>
      <c r="AP178" s="339"/>
      <c r="AQ178" s="339"/>
      <c r="AR178" s="340"/>
    </row>
    <row r="179" spans="1:44" ht="18.75" customHeight="1">
      <c r="A179" s="326" t="s">
        <v>332</v>
      </c>
      <c r="B179" s="319" t="s">
        <v>328</v>
      </c>
      <c r="C179" s="319" t="s">
        <v>327</v>
      </c>
      <c r="D179" s="115" t="s">
        <v>41</v>
      </c>
      <c r="E179" s="208">
        <f>SUM(E180:E182)</f>
        <v>32766.005299999997</v>
      </c>
      <c r="F179" s="208">
        <f>SUM(F180:F182)</f>
        <v>27004.931029999996</v>
      </c>
      <c r="G179" s="208">
        <f>F179/E179*100</f>
        <v>82.417526282949112</v>
      </c>
      <c r="H179" s="208">
        <f t="shared" ref="H179" si="189">SUM(H180:H182)</f>
        <v>0</v>
      </c>
      <c r="I179" s="208">
        <f t="shared" ref="I179" si="190">SUM(I180:I182)</f>
        <v>0</v>
      </c>
      <c r="J179" s="208">
        <f t="shared" ref="J179" si="191">SUM(J180:J182)</f>
        <v>0</v>
      </c>
      <c r="K179" s="208">
        <f t="shared" ref="K179" si="192">SUM(K180:K182)</f>
        <v>1598.7301299999999</v>
      </c>
      <c r="L179" s="208">
        <f t="shared" ref="L179" si="193">SUM(L180:L182)</f>
        <v>1598.7301299999999</v>
      </c>
      <c r="M179" s="253">
        <f>L179/K179</f>
        <v>1</v>
      </c>
      <c r="N179" s="208">
        <f t="shared" ref="N179" si="194">SUM(N180:N182)</f>
        <v>24</v>
      </c>
      <c r="O179" s="208">
        <f t="shared" ref="O179" si="195">SUM(O180:O182)</f>
        <v>24</v>
      </c>
      <c r="P179" s="253">
        <f>O179/N179</f>
        <v>1</v>
      </c>
      <c r="Q179" s="208">
        <f t="shared" ref="Q179" si="196">SUM(Q180:Q182)</f>
        <v>0</v>
      </c>
      <c r="R179" s="208">
        <f t="shared" ref="R179" si="197">SUM(R180:R182)</f>
        <v>0</v>
      </c>
      <c r="S179" s="208">
        <f t="shared" ref="S179" si="198">SUM(S180:S182)</f>
        <v>0</v>
      </c>
      <c r="T179" s="208">
        <f t="shared" ref="T179" si="199">SUM(T180:T182)</f>
        <v>0</v>
      </c>
      <c r="U179" s="208">
        <f t="shared" ref="U179" si="200">SUM(U180:U182)</f>
        <v>0</v>
      </c>
      <c r="V179" s="208">
        <f t="shared" ref="V179" si="201">SUM(V180:V182)</f>
        <v>0</v>
      </c>
      <c r="W179" s="208">
        <f t="shared" ref="W179" si="202">SUM(W180:W182)</f>
        <v>7306.9560000000001</v>
      </c>
      <c r="X179" s="208">
        <f t="shared" ref="X179" si="203">SUM(X180:X182)</f>
        <v>7306.9560000000001</v>
      </c>
      <c r="Y179" s="253">
        <f>X179/W179</f>
        <v>1</v>
      </c>
      <c r="Z179" s="208">
        <f t="shared" ref="Z179" si="204">SUM(Z180:Z182)</f>
        <v>4466.4920999999995</v>
      </c>
      <c r="AA179" s="208">
        <f t="shared" ref="AA179" si="205">SUM(AA180:AA182)</f>
        <v>4466.4920999999995</v>
      </c>
      <c r="AB179" s="253">
        <f>AA179/Z179</f>
        <v>1</v>
      </c>
      <c r="AC179" s="208">
        <f t="shared" ref="AC179" si="206">SUM(AC180:AC182)</f>
        <v>10693.3002</v>
      </c>
      <c r="AD179" s="208">
        <f t="shared" ref="AD179" si="207">SUM(AD180:AD182)</f>
        <v>10693.3002</v>
      </c>
      <c r="AE179" s="208">
        <f t="shared" ref="AE179" si="208">SUM(AE180:AE182)</f>
        <v>2</v>
      </c>
      <c r="AF179" s="208">
        <f t="shared" ref="AF179" si="209">SUM(AF180:AF182)</f>
        <v>2915.4526000000001</v>
      </c>
      <c r="AG179" s="208">
        <f t="shared" ref="AG179" si="210">SUM(AG180:AG182)</f>
        <v>2915.4526000000001</v>
      </c>
      <c r="AH179" s="208">
        <f t="shared" ref="AH179" si="211">SUM(AH180:AH182)</f>
        <v>2</v>
      </c>
      <c r="AI179" s="208">
        <f t="shared" ref="AI179" si="212">SUM(AI180:AI182)</f>
        <v>0</v>
      </c>
      <c r="AJ179" s="208">
        <f t="shared" ref="AJ179" si="213">SUM(AJ180:AJ182)</f>
        <v>0</v>
      </c>
      <c r="AK179" s="206">
        <f t="shared" ref="AK179" si="214">SUM(AK180:AK182)</f>
        <v>0</v>
      </c>
      <c r="AL179" s="208">
        <f t="shared" ref="AL179" si="215">SUM(AL180:AL182)</f>
        <v>5761.0739999999996</v>
      </c>
      <c r="AM179" s="208">
        <f t="shared" ref="AM179" si="216">SUM(AM180:AM182)</f>
        <v>0</v>
      </c>
      <c r="AN179" s="208">
        <f t="shared" ref="AN179" si="217">SUM(AN180:AN182)</f>
        <v>0</v>
      </c>
      <c r="AO179" s="208">
        <f t="shared" ref="AO179" si="218">SUM(AO180:AO182)</f>
        <v>2.7000000000000006E-4</v>
      </c>
      <c r="AP179" s="206">
        <f t="shared" ref="AP179" si="219">SUM(AP180:AP182)</f>
        <v>0</v>
      </c>
      <c r="AQ179" s="206">
        <f t="shared" ref="AQ179" si="220">SUM(AQ180:AQ182)</f>
        <v>0</v>
      </c>
      <c r="AR179" s="323"/>
    </row>
    <row r="180" spans="1:44" ht="31.5">
      <c r="A180" s="326"/>
      <c r="B180" s="319"/>
      <c r="C180" s="319"/>
      <c r="D180" s="260" t="s">
        <v>37</v>
      </c>
      <c r="E180" s="209">
        <f t="shared" ref="E180:F182" si="221">H180+K180+N180+Q180+T180+W180+Z180+AC180+AF180+AI180+AL180+AO180</f>
        <v>451.51337999999998</v>
      </c>
      <c r="F180" s="209">
        <f t="shared" si="221"/>
        <v>451.51335999999998</v>
      </c>
      <c r="G180" s="208">
        <f t="shared" ref="G180:G182" si="222">F180/E180*100</f>
        <v>99.999995570452413</v>
      </c>
      <c r="H180" s="209">
        <f>H184+H188+H192+H196</f>
        <v>0</v>
      </c>
      <c r="I180" s="209">
        <f t="shared" ref="I180:AQ180" si="223">I184+I188+I192+I196</f>
        <v>0</v>
      </c>
      <c r="J180" s="209">
        <f t="shared" si="223"/>
        <v>0</v>
      </c>
      <c r="K180" s="209">
        <f t="shared" si="223"/>
        <v>119.01425999999999</v>
      </c>
      <c r="L180" s="209">
        <f t="shared" si="223"/>
        <v>119.01425999999999</v>
      </c>
      <c r="M180" s="253">
        <f>L180/K180</f>
        <v>1</v>
      </c>
      <c r="N180" s="209">
        <f t="shared" si="223"/>
        <v>0</v>
      </c>
      <c r="O180" s="209">
        <f t="shared" si="223"/>
        <v>0</v>
      </c>
      <c r="P180" s="209">
        <f t="shared" si="223"/>
        <v>0</v>
      </c>
      <c r="Q180" s="209">
        <f t="shared" si="223"/>
        <v>0</v>
      </c>
      <c r="R180" s="209">
        <f t="shared" si="223"/>
        <v>0</v>
      </c>
      <c r="S180" s="209">
        <f t="shared" si="223"/>
        <v>0</v>
      </c>
      <c r="T180" s="209">
        <f t="shared" si="223"/>
        <v>0</v>
      </c>
      <c r="U180" s="209">
        <f t="shared" si="223"/>
        <v>0</v>
      </c>
      <c r="V180" s="209">
        <f t="shared" si="223"/>
        <v>0</v>
      </c>
      <c r="W180" s="209">
        <f t="shared" si="223"/>
        <v>0</v>
      </c>
      <c r="X180" s="209">
        <f t="shared" si="223"/>
        <v>0</v>
      </c>
      <c r="Y180" s="209">
        <f t="shared" si="223"/>
        <v>0</v>
      </c>
      <c r="Z180" s="209">
        <f t="shared" si="223"/>
        <v>332.4991</v>
      </c>
      <c r="AA180" s="209">
        <f t="shared" si="223"/>
        <v>332.4991</v>
      </c>
      <c r="AB180" s="253">
        <f>AA180/Z180</f>
        <v>1</v>
      </c>
      <c r="AC180" s="209">
        <f t="shared" si="223"/>
        <v>0</v>
      </c>
      <c r="AD180" s="209">
        <f t="shared" si="223"/>
        <v>0</v>
      </c>
      <c r="AE180" s="209">
        <f t="shared" si="223"/>
        <v>0</v>
      </c>
      <c r="AF180" s="209">
        <f t="shared" si="223"/>
        <v>0</v>
      </c>
      <c r="AG180" s="209">
        <f t="shared" si="223"/>
        <v>0</v>
      </c>
      <c r="AH180" s="209">
        <f t="shared" si="223"/>
        <v>0</v>
      </c>
      <c r="AI180" s="209">
        <f t="shared" si="223"/>
        <v>0</v>
      </c>
      <c r="AJ180" s="209">
        <f t="shared" si="223"/>
        <v>0</v>
      </c>
      <c r="AK180" s="207">
        <f t="shared" si="223"/>
        <v>0</v>
      </c>
      <c r="AL180" s="209">
        <f t="shared" si="223"/>
        <v>0</v>
      </c>
      <c r="AM180" s="209">
        <f t="shared" si="223"/>
        <v>0</v>
      </c>
      <c r="AN180" s="209">
        <f t="shared" si="223"/>
        <v>0</v>
      </c>
      <c r="AO180" s="209">
        <f t="shared" si="223"/>
        <v>2.0000000000000002E-5</v>
      </c>
      <c r="AP180" s="207">
        <f t="shared" si="223"/>
        <v>0</v>
      </c>
      <c r="AQ180" s="207">
        <f t="shared" si="223"/>
        <v>0</v>
      </c>
      <c r="AR180" s="324"/>
    </row>
    <row r="181" spans="1:44" ht="46.5" customHeight="1">
      <c r="A181" s="326"/>
      <c r="B181" s="319"/>
      <c r="C181" s="319"/>
      <c r="D181" s="260" t="s">
        <v>2</v>
      </c>
      <c r="E181" s="209">
        <f>H181+K181+N181+Q181+T181+W181+Z181+AC181+AF181+AI181+AL181+AO181</f>
        <v>29076.784429999996</v>
      </c>
      <c r="F181" s="209">
        <f t="shared" si="221"/>
        <v>23949.428329999995</v>
      </c>
      <c r="G181" s="208">
        <f t="shared" si="222"/>
        <v>82.366151551786288</v>
      </c>
      <c r="H181" s="209">
        <f t="shared" ref="H181:AQ181" si="224">H185+H189+H193+H197</f>
        <v>0</v>
      </c>
      <c r="I181" s="209">
        <f t="shared" si="224"/>
        <v>0</v>
      </c>
      <c r="J181" s="209">
        <f t="shared" si="224"/>
        <v>0</v>
      </c>
      <c r="K181" s="209">
        <f t="shared" si="224"/>
        <v>1399.7791</v>
      </c>
      <c r="L181" s="209">
        <f t="shared" si="224"/>
        <v>1399.7791</v>
      </c>
      <c r="M181" s="253">
        <f>L181/K181</f>
        <v>1</v>
      </c>
      <c r="N181" s="209">
        <f t="shared" si="224"/>
        <v>24</v>
      </c>
      <c r="O181" s="209">
        <f t="shared" si="224"/>
        <v>24</v>
      </c>
      <c r="P181" s="253">
        <f>O181/N181</f>
        <v>1</v>
      </c>
      <c r="Q181" s="209">
        <f t="shared" si="224"/>
        <v>0</v>
      </c>
      <c r="R181" s="209">
        <f t="shared" si="224"/>
        <v>0</v>
      </c>
      <c r="S181" s="209">
        <f t="shared" si="224"/>
        <v>0</v>
      </c>
      <c r="T181" s="209">
        <f t="shared" si="224"/>
        <v>0</v>
      </c>
      <c r="U181" s="209">
        <f t="shared" si="224"/>
        <v>0</v>
      </c>
      <c r="V181" s="209">
        <f t="shared" si="224"/>
        <v>0</v>
      </c>
      <c r="W181" s="209">
        <f t="shared" si="224"/>
        <v>6503.1908400000002</v>
      </c>
      <c r="X181" s="209">
        <f t="shared" si="224"/>
        <v>6503.1908400000002</v>
      </c>
      <c r="Y181" s="253">
        <f>X181/W181</f>
        <v>1</v>
      </c>
      <c r="Z181" s="209">
        <f t="shared" si="224"/>
        <v>3910.6684</v>
      </c>
      <c r="AA181" s="209">
        <f t="shared" si="224"/>
        <v>3910.6684</v>
      </c>
      <c r="AB181" s="253">
        <f>AA181/Z181</f>
        <v>1</v>
      </c>
      <c r="AC181" s="209">
        <f t="shared" si="224"/>
        <v>9517.0371799999994</v>
      </c>
      <c r="AD181" s="209">
        <f t="shared" si="224"/>
        <v>9517.0371799999994</v>
      </c>
      <c r="AE181" s="209">
        <f t="shared" si="224"/>
        <v>1</v>
      </c>
      <c r="AF181" s="209">
        <f t="shared" si="224"/>
        <v>2594.75281</v>
      </c>
      <c r="AG181" s="209">
        <f t="shared" si="224"/>
        <v>2594.75281</v>
      </c>
      <c r="AH181" s="209">
        <f t="shared" si="224"/>
        <v>1</v>
      </c>
      <c r="AI181" s="209">
        <f t="shared" si="224"/>
        <v>0</v>
      </c>
      <c r="AJ181" s="209">
        <f t="shared" si="224"/>
        <v>0</v>
      </c>
      <c r="AK181" s="207">
        <f t="shared" si="224"/>
        <v>0</v>
      </c>
      <c r="AL181" s="209">
        <f t="shared" si="224"/>
        <v>5127.3558599999997</v>
      </c>
      <c r="AM181" s="209">
        <f t="shared" si="224"/>
        <v>0</v>
      </c>
      <c r="AN181" s="209">
        <f t="shared" si="224"/>
        <v>0</v>
      </c>
      <c r="AO181" s="209">
        <f t="shared" si="224"/>
        <v>2.4000000000000001E-4</v>
      </c>
      <c r="AP181" s="207">
        <f t="shared" si="224"/>
        <v>0</v>
      </c>
      <c r="AQ181" s="207">
        <f t="shared" si="224"/>
        <v>0</v>
      </c>
      <c r="AR181" s="324"/>
    </row>
    <row r="182" spans="1:44" ht="27.2" customHeight="1">
      <c r="A182" s="326"/>
      <c r="B182" s="319"/>
      <c r="C182" s="319"/>
      <c r="D182" s="261" t="s">
        <v>43</v>
      </c>
      <c r="E182" s="209">
        <f t="shared" si="221"/>
        <v>3237.7074900000007</v>
      </c>
      <c r="F182" s="209">
        <f t="shared" si="221"/>
        <v>2603.9893400000005</v>
      </c>
      <c r="G182" s="208">
        <f t="shared" si="222"/>
        <v>80.426948637043182</v>
      </c>
      <c r="H182" s="209">
        <f t="shared" ref="H182:AQ182" si="225">H186+H190+H194+H198</f>
        <v>0</v>
      </c>
      <c r="I182" s="209">
        <f t="shared" si="225"/>
        <v>0</v>
      </c>
      <c r="J182" s="209">
        <f t="shared" si="225"/>
        <v>0</v>
      </c>
      <c r="K182" s="209">
        <f t="shared" si="225"/>
        <v>79.936769999999996</v>
      </c>
      <c r="L182" s="209">
        <f t="shared" si="225"/>
        <v>79.936769999999996</v>
      </c>
      <c r="M182" s="253">
        <f>L182/K182</f>
        <v>1</v>
      </c>
      <c r="N182" s="209">
        <f t="shared" si="225"/>
        <v>0</v>
      </c>
      <c r="O182" s="209">
        <f t="shared" si="225"/>
        <v>0</v>
      </c>
      <c r="P182" s="209">
        <f t="shared" si="225"/>
        <v>0</v>
      </c>
      <c r="Q182" s="209">
        <f t="shared" si="225"/>
        <v>0</v>
      </c>
      <c r="R182" s="209">
        <f t="shared" si="225"/>
        <v>0</v>
      </c>
      <c r="S182" s="209">
        <f t="shared" si="225"/>
        <v>0</v>
      </c>
      <c r="T182" s="209">
        <f t="shared" si="225"/>
        <v>0</v>
      </c>
      <c r="U182" s="209">
        <f t="shared" si="225"/>
        <v>0</v>
      </c>
      <c r="V182" s="209">
        <f t="shared" si="225"/>
        <v>0</v>
      </c>
      <c r="W182" s="209">
        <f t="shared" si="225"/>
        <v>803.76516000000004</v>
      </c>
      <c r="X182" s="209">
        <f t="shared" si="225"/>
        <v>803.76516000000004</v>
      </c>
      <c r="Y182" s="253">
        <f>X182/W182</f>
        <v>1</v>
      </c>
      <c r="Z182" s="209">
        <f t="shared" si="225"/>
        <v>223.3246</v>
      </c>
      <c r="AA182" s="209">
        <f t="shared" si="225"/>
        <v>223.3246</v>
      </c>
      <c r="AB182" s="253">
        <f>AA182/Z182</f>
        <v>1</v>
      </c>
      <c r="AC182" s="209">
        <f t="shared" si="225"/>
        <v>1176.2630200000001</v>
      </c>
      <c r="AD182" s="209">
        <f t="shared" si="225"/>
        <v>1176.2630200000001</v>
      </c>
      <c r="AE182" s="209">
        <f t="shared" si="225"/>
        <v>1</v>
      </c>
      <c r="AF182" s="209">
        <f t="shared" si="225"/>
        <v>320.69979000000001</v>
      </c>
      <c r="AG182" s="209">
        <f t="shared" si="225"/>
        <v>320.69979000000001</v>
      </c>
      <c r="AH182" s="209">
        <f t="shared" si="225"/>
        <v>1</v>
      </c>
      <c r="AI182" s="209">
        <f t="shared" si="225"/>
        <v>0</v>
      </c>
      <c r="AJ182" s="209">
        <f t="shared" si="225"/>
        <v>0</v>
      </c>
      <c r="AK182" s="207">
        <f t="shared" si="225"/>
        <v>0</v>
      </c>
      <c r="AL182" s="209">
        <f t="shared" si="225"/>
        <v>633.71813999999995</v>
      </c>
      <c r="AM182" s="209">
        <f t="shared" si="225"/>
        <v>0</v>
      </c>
      <c r="AN182" s="209">
        <f t="shared" si="225"/>
        <v>0</v>
      </c>
      <c r="AO182" s="209">
        <f t="shared" si="225"/>
        <v>1.0000000000000001E-5</v>
      </c>
      <c r="AP182" s="207">
        <f t="shared" si="225"/>
        <v>0</v>
      </c>
      <c r="AQ182" s="207">
        <f t="shared" si="225"/>
        <v>0</v>
      </c>
      <c r="AR182" s="324"/>
    </row>
    <row r="183" spans="1:44" ht="18.75" customHeight="1">
      <c r="A183" s="326" t="s">
        <v>333</v>
      </c>
      <c r="B183" s="319" t="s">
        <v>329</v>
      </c>
      <c r="C183" s="319" t="s">
        <v>327</v>
      </c>
      <c r="D183" s="115" t="s">
        <v>41</v>
      </c>
      <c r="E183" s="208">
        <f>SUM(E184:E186)</f>
        <v>24</v>
      </c>
      <c r="F183" s="208">
        <f>SUM(F184:F186)</f>
        <v>24</v>
      </c>
      <c r="G183" s="208">
        <f>F183/E183*100</f>
        <v>100</v>
      </c>
      <c r="H183" s="208">
        <f>SUM(H184:H186)</f>
        <v>0</v>
      </c>
      <c r="I183" s="208">
        <f t="shared" ref="I183:AQ183" si="226">SUM(I184:I186)</f>
        <v>0</v>
      </c>
      <c r="J183" s="208">
        <f t="shared" si="226"/>
        <v>0</v>
      </c>
      <c r="K183" s="208">
        <f t="shared" si="226"/>
        <v>0</v>
      </c>
      <c r="L183" s="208">
        <f t="shared" si="226"/>
        <v>0</v>
      </c>
      <c r="M183" s="208">
        <f t="shared" si="226"/>
        <v>0</v>
      </c>
      <c r="N183" s="208">
        <f t="shared" si="226"/>
        <v>24</v>
      </c>
      <c r="O183" s="208">
        <f t="shared" si="226"/>
        <v>24</v>
      </c>
      <c r="P183" s="253">
        <f>O183/N183</f>
        <v>1</v>
      </c>
      <c r="Q183" s="208">
        <f t="shared" si="226"/>
        <v>0</v>
      </c>
      <c r="R183" s="208">
        <f t="shared" si="226"/>
        <v>0</v>
      </c>
      <c r="S183" s="208">
        <f t="shared" si="226"/>
        <v>0</v>
      </c>
      <c r="T183" s="208">
        <f t="shared" si="226"/>
        <v>0</v>
      </c>
      <c r="U183" s="208">
        <f t="shared" si="226"/>
        <v>0</v>
      </c>
      <c r="V183" s="208">
        <f t="shared" si="226"/>
        <v>0</v>
      </c>
      <c r="W183" s="208">
        <f t="shared" si="226"/>
        <v>0</v>
      </c>
      <c r="X183" s="208">
        <f t="shared" si="226"/>
        <v>0</v>
      </c>
      <c r="Y183" s="208">
        <f t="shared" si="226"/>
        <v>0</v>
      </c>
      <c r="Z183" s="208">
        <f t="shared" si="226"/>
        <v>0</v>
      </c>
      <c r="AA183" s="208">
        <f t="shared" si="226"/>
        <v>0</v>
      </c>
      <c r="AB183" s="208">
        <f t="shared" si="226"/>
        <v>0</v>
      </c>
      <c r="AC183" s="208">
        <f t="shared" si="226"/>
        <v>0</v>
      </c>
      <c r="AD183" s="208">
        <f t="shared" si="226"/>
        <v>0</v>
      </c>
      <c r="AE183" s="208">
        <f t="shared" si="226"/>
        <v>0</v>
      </c>
      <c r="AF183" s="208">
        <f t="shared" ref="AF183" si="227">SUM(AF184:AF186)</f>
        <v>0</v>
      </c>
      <c r="AG183" s="208">
        <f t="shared" si="226"/>
        <v>0</v>
      </c>
      <c r="AH183" s="208">
        <f t="shared" si="226"/>
        <v>0</v>
      </c>
      <c r="AI183" s="208">
        <f t="shared" si="226"/>
        <v>0</v>
      </c>
      <c r="AJ183" s="208">
        <f t="shared" si="226"/>
        <v>0</v>
      </c>
      <c r="AK183" s="206">
        <f t="shared" si="226"/>
        <v>0</v>
      </c>
      <c r="AL183" s="208">
        <f t="shared" si="226"/>
        <v>0</v>
      </c>
      <c r="AM183" s="208">
        <f t="shared" si="226"/>
        <v>0</v>
      </c>
      <c r="AN183" s="208">
        <f t="shared" si="226"/>
        <v>0</v>
      </c>
      <c r="AO183" s="208">
        <f t="shared" si="226"/>
        <v>0</v>
      </c>
      <c r="AP183" s="206">
        <f t="shared" si="226"/>
        <v>0</v>
      </c>
      <c r="AQ183" s="206">
        <f t="shared" si="226"/>
        <v>0</v>
      </c>
      <c r="AR183" s="323"/>
    </row>
    <row r="184" spans="1:44" ht="31.5">
      <c r="A184" s="326"/>
      <c r="B184" s="319"/>
      <c r="C184" s="319"/>
      <c r="D184" s="260" t="s">
        <v>37</v>
      </c>
      <c r="E184" s="209">
        <f t="shared" ref="E184:F186" si="228">H184+K184+N184+Q184+T184+W184+Z184+AC184+AF184+AI184+AL184+AO184</f>
        <v>0</v>
      </c>
      <c r="F184" s="209">
        <f t="shared" si="228"/>
        <v>0</v>
      </c>
      <c r="G184" s="208" t="e">
        <f t="shared" ref="G184:G186" si="229">F184/E184*100</f>
        <v>#DIV/0!</v>
      </c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09"/>
      <c r="AI184" s="209"/>
      <c r="AJ184" s="209"/>
      <c r="AK184" s="207"/>
      <c r="AL184" s="209"/>
      <c r="AM184" s="209"/>
      <c r="AN184" s="209"/>
      <c r="AO184" s="209"/>
      <c r="AP184" s="207"/>
      <c r="AQ184" s="207"/>
      <c r="AR184" s="324"/>
    </row>
    <row r="185" spans="1:44" ht="46.5" customHeight="1">
      <c r="A185" s="326"/>
      <c r="B185" s="319"/>
      <c r="C185" s="319"/>
      <c r="D185" s="260" t="s">
        <v>2</v>
      </c>
      <c r="E185" s="209">
        <f t="shared" si="228"/>
        <v>24</v>
      </c>
      <c r="F185" s="209">
        <f t="shared" si="228"/>
        <v>24</v>
      </c>
      <c r="G185" s="208">
        <f t="shared" si="229"/>
        <v>100</v>
      </c>
      <c r="H185" s="209"/>
      <c r="I185" s="209"/>
      <c r="J185" s="209"/>
      <c r="K185" s="209"/>
      <c r="L185" s="209"/>
      <c r="M185" s="209"/>
      <c r="N185" s="209">
        <v>24</v>
      </c>
      <c r="O185" s="209">
        <v>24</v>
      </c>
      <c r="P185" s="209">
        <f>O185/N185</f>
        <v>1</v>
      </c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09"/>
      <c r="AI185" s="209"/>
      <c r="AJ185" s="209"/>
      <c r="AK185" s="207"/>
      <c r="AL185" s="209">
        <v>0</v>
      </c>
      <c r="AM185" s="209"/>
      <c r="AN185" s="209"/>
      <c r="AO185" s="209"/>
      <c r="AP185" s="207"/>
      <c r="AQ185" s="207"/>
      <c r="AR185" s="324"/>
    </row>
    <row r="186" spans="1:44" ht="27.2" customHeight="1">
      <c r="A186" s="326"/>
      <c r="B186" s="319"/>
      <c r="C186" s="319"/>
      <c r="D186" s="261" t="s">
        <v>43</v>
      </c>
      <c r="E186" s="209">
        <f t="shared" si="228"/>
        <v>0</v>
      </c>
      <c r="F186" s="209">
        <f t="shared" si="228"/>
        <v>0</v>
      </c>
      <c r="G186" s="208" t="e">
        <f t="shared" si="229"/>
        <v>#DIV/0!</v>
      </c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7"/>
      <c r="AL186" s="209"/>
      <c r="AM186" s="209"/>
      <c r="AN186" s="209"/>
      <c r="AO186" s="209"/>
      <c r="AP186" s="207"/>
      <c r="AQ186" s="207"/>
      <c r="AR186" s="324"/>
    </row>
    <row r="187" spans="1:44" s="119" customFormat="1" ht="22.15" customHeight="1">
      <c r="A187" s="326" t="s">
        <v>334</v>
      </c>
      <c r="B187" s="319" t="s">
        <v>330</v>
      </c>
      <c r="C187" s="325" t="s">
        <v>327</v>
      </c>
      <c r="D187" s="115" t="s">
        <v>41</v>
      </c>
      <c r="E187" s="208">
        <f>SUM(E188:E190)</f>
        <v>6065.2225000000008</v>
      </c>
      <c r="F187" s="208">
        <f>SUM(F188:F190)</f>
        <v>6065.2222300000003</v>
      </c>
      <c r="G187" s="208">
        <f>F187/E187*100</f>
        <v>99.999995548390842</v>
      </c>
      <c r="H187" s="208">
        <f>SUM(H188:H190)</f>
        <v>0</v>
      </c>
      <c r="I187" s="208">
        <f t="shared" ref="I187:AQ187" si="230">SUM(I188:I190)</f>
        <v>0</v>
      </c>
      <c r="J187" s="208">
        <f t="shared" si="230"/>
        <v>0</v>
      </c>
      <c r="K187" s="208">
        <f t="shared" si="230"/>
        <v>1598.7301299999999</v>
      </c>
      <c r="L187" s="208">
        <f t="shared" si="230"/>
        <v>1598.7301299999999</v>
      </c>
      <c r="M187" s="253">
        <f>L187/K187</f>
        <v>1</v>
      </c>
      <c r="N187" s="208">
        <f t="shared" si="230"/>
        <v>0</v>
      </c>
      <c r="O187" s="208">
        <f t="shared" si="230"/>
        <v>0</v>
      </c>
      <c r="P187" s="208">
        <f t="shared" si="230"/>
        <v>0</v>
      </c>
      <c r="Q187" s="208">
        <f t="shared" si="230"/>
        <v>0</v>
      </c>
      <c r="R187" s="208">
        <f t="shared" si="230"/>
        <v>0</v>
      </c>
      <c r="S187" s="208">
        <f t="shared" si="230"/>
        <v>0</v>
      </c>
      <c r="T187" s="208">
        <f>T188+T189+T190</f>
        <v>0</v>
      </c>
      <c r="U187" s="208">
        <f t="shared" si="230"/>
        <v>0</v>
      </c>
      <c r="V187" s="208">
        <f t="shared" si="230"/>
        <v>0</v>
      </c>
      <c r="W187" s="208">
        <f t="shared" si="230"/>
        <v>0</v>
      </c>
      <c r="X187" s="208">
        <f t="shared" si="230"/>
        <v>0</v>
      </c>
      <c r="Y187" s="208">
        <f t="shared" si="230"/>
        <v>0</v>
      </c>
      <c r="Z187" s="208">
        <f t="shared" si="230"/>
        <v>4466.4920999999995</v>
      </c>
      <c r="AA187" s="208">
        <f t="shared" si="230"/>
        <v>4466.4920999999995</v>
      </c>
      <c r="AB187" s="253">
        <f>AA187/Z187</f>
        <v>1</v>
      </c>
      <c r="AC187" s="208">
        <f t="shared" si="230"/>
        <v>0</v>
      </c>
      <c r="AD187" s="208">
        <f t="shared" si="230"/>
        <v>0</v>
      </c>
      <c r="AE187" s="208">
        <f t="shared" si="230"/>
        <v>0</v>
      </c>
      <c r="AF187" s="208">
        <f t="shared" si="230"/>
        <v>0</v>
      </c>
      <c r="AG187" s="208">
        <f t="shared" si="230"/>
        <v>0</v>
      </c>
      <c r="AH187" s="208">
        <f t="shared" si="230"/>
        <v>0</v>
      </c>
      <c r="AI187" s="208">
        <f t="shared" si="230"/>
        <v>0</v>
      </c>
      <c r="AJ187" s="208">
        <f t="shared" si="230"/>
        <v>0</v>
      </c>
      <c r="AK187" s="206">
        <f t="shared" si="230"/>
        <v>0</v>
      </c>
      <c r="AL187" s="208"/>
      <c r="AM187" s="208">
        <f t="shared" si="230"/>
        <v>0</v>
      </c>
      <c r="AN187" s="208">
        <f t="shared" si="230"/>
        <v>0</v>
      </c>
      <c r="AO187" s="208">
        <f t="shared" si="230"/>
        <v>2.7000000000000006E-4</v>
      </c>
      <c r="AP187" s="206">
        <f t="shared" si="230"/>
        <v>0</v>
      </c>
      <c r="AQ187" s="206">
        <f t="shared" si="230"/>
        <v>0</v>
      </c>
      <c r="AR187" s="323"/>
    </row>
    <row r="188" spans="1:44" ht="31.5">
      <c r="A188" s="326"/>
      <c r="B188" s="319"/>
      <c r="C188" s="325"/>
      <c r="D188" s="260" t="s">
        <v>37</v>
      </c>
      <c r="E188" s="209">
        <f t="shared" ref="E188:F190" si="231">H188+K188+N188+Q188+T188+W188+Z188+AC188+AF188+AI188+AL188+AO188</f>
        <v>451.51337999999998</v>
      </c>
      <c r="F188" s="209">
        <f t="shared" si="231"/>
        <v>451.51335999999998</v>
      </c>
      <c r="G188" s="208">
        <f t="shared" ref="G188:G190" si="232">F188/E188*100</f>
        <v>99.999995570452413</v>
      </c>
      <c r="H188" s="209"/>
      <c r="I188" s="209"/>
      <c r="J188" s="209"/>
      <c r="K188" s="209">
        <v>119.01425999999999</v>
      </c>
      <c r="L188" s="209">
        <v>119.01425999999999</v>
      </c>
      <c r="M188" s="253">
        <f>L188/K188</f>
        <v>1</v>
      </c>
      <c r="N188" s="209"/>
      <c r="O188" s="209"/>
      <c r="P188" s="209"/>
      <c r="Q188" s="209"/>
      <c r="R188" s="209"/>
      <c r="S188" s="209"/>
      <c r="T188" s="248"/>
      <c r="U188" s="209"/>
      <c r="V188" s="209"/>
      <c r="W188" s="248"/>
      <c r="X188" s="209"/>
      <c r="Y188" s="209"/>
      <c r="Z188" s="209">
        <v>332.4991</v>
      </c>
      <c r="AA188" s="209">
        <v>332.4991</v>
      </c>
      <c r="AB188" s="253">
        <f>AA188/Z188</f>
        <v>1</v>
      </c>
      <c r="AC188" s="209"/>
      <c r="AD188" s="209"/>
      <c r="AE188" s="209"/>
      <c r="AF188" s="209"/>
      <c r="AG188" s="209"/>
      <c r="AH188" s="209"/>
      <c r="AI188" s="209"/>
      <c r="AJ188" s="209"/>
      <c r="AK188" s="207"/>
      <c r="AL188" s="209"/>
      <c r="AM188" s="209"/>
      <c r="AN188" s="209"/>
      <c r="AO188" s="209">
        <v>2.0000000000000002E-5</v>
      </c>
      <c r="AP188" s="207"/>
      <c r="AQ188" s="207"/>
      <c r="AR188" s="324"/>
    </row>
    <row r="189" spans="1:44" ht="31.15" customHeight="1">
      <c r="A189" s="326"/>
      <c r="B189" s="319"/>
      <c r="C189" s="325"/>
      <c r="D189" s="260" t="s">
        <v>2</v>
      </c>
      <c r="E189" s="209">
        <f t="shared" si="231"/>
        <v>5310.4477400000005</v>
      </c>
      <c r="F189" s="209">
        <f t="shared" si="231"/>
        <v>5310.4475000000002</v>
      </c>
      <c r="G189" s="208">
        <f t="shared" si="232"/>
        <v>99.999995480607069</v>
      </c>
      <c r="H189" s="209"/>
      <c r="I189" s="209"/>
      <c r="J189" s="209"/>
      <c r="K189" s="209">
        <v>1399.7791</v>
      </c>
      <c r="L189" s="209">
        <v>1399.7791</v>
      </c>
      <c r="M189" s="253">
        <f>L189/K189</f>
        <v>1</v>
      </c>
      <c r="N189" s="209"/>
      <c r="O189" s="209"/>
      <c r="P189" s="209"/>
      <c r="Q189" s="209"/>
      <c r="R189" s="209"/>
      <c r="S189" s="209"/>
      <c r="T189" s="227"/>
      <c r="U189" s="209"/>
      <c r="V189" s="209"/>
      <c r="W189" s="227"/>
      <c r="X189" s="209"/>
      <c r="Y189" s="209"/>
      <c r="Z189" s="209">
        <v>3910.6684</v>
      </c>
      <c r="AA189" s="209">
        <f>Z189</f>
        <v>3910.6684</v>
      </c>
      <c r="AB189" s="253">
        <f t="shared" ref="AB189:AB190" si="233">AA189/Z189</f>
        <v>1</v>
      </c>
      <c r="AC189" s="209"/>
      <c r="AD189" s="209"/>
      <c r="AE189" s="209"/>
      <c r="AF189" s="209"/>
      <c r="AG189" s="209"/>
      <c r="AH189" s="209"/>
      <c r="AI189" s="209"/>
      <c r="AJ189" s="209"/>
      <c r="AK189" s="207"/>
      <c r="AL189" s="209"/>
      <c r="AM189" s="209"/>
      <c r="AN189" s="209"/>
      <c r="AO189" s="209">
        <v>2.4000000000000001E-4</v>
      </c>
      <c r="AP189" s="207"/>
      <c r="AQ189" s="207"/>
      <c r="AR189" s="324"/>
    </row>
    <row r="190" spans="1:44" ht="28.5" customHeight="1">
      <c r="A190" s="326"/>
      <c r="B190" s="319"/>
      <c r="C190" s="325"/>
      <c r="D190" s="261" t="s">
        <v>43</v>
      </c>
      <c r="E190" s="209">
        <f t="shared" si="231"/>
        <v>303.26137999999997</v>
      </c>
      <c r="F190" s="209">
        <f t="shared" si="231"/>
        <v>303.26137</v>
      </c>
      <c r="G190" s="208">
        <f t="shared" si="232"/>
        <v>99.999996702514522</v>
      </c>
      <c r="H190" s="209"/>
      <c r="I190" s="209"/>
      <c r="J190" s="209"/>
      <c r="K190" s="209">
        <v>79.936769999999996</v>
      </c>
      <c r="L190" s="209">
        <v>79.936769999999996</v>
      </c>
      <c r="M190" s="253">
        <f>L190/K190</f>
        <v>1</v>
      </c>
      <c r="N190" s="209"/>
      <c r="O190" s="209"/>
      <c r="P190" s="209"/>
      <c r="Q190" s="209"/>
      <c r="R190" s="209"/>
      <c r="S190" s="209"/>
      <c r="T190" s="227"/>
      <c r="U190" s="209"/>
      <c r="V190" s="209"/>
      <c r="W190" s="227"/>
      <c r="X190" s="209"/>
      <c r="Y190" s="209"/>
      <c r="Z190" s="209">
        <f>AA190</f>
        <v>223.3246</v>
      </c>
      <c r="AA190" s="209">
        <v>223.3246</v>
      </c>
      <c r="AB190" s="253">
        <f t="shared" si="233"/>
        <v>1</v>
      </c>
      <c r="AC190" s="209"/>
      <c r="AD190" s="209"/>
      <c r="AE190" s="209"/>
      <c r="AF190" s="209"/>
      <c r="AG190" s="209"/>
      <c r="AH190" s="209"/>
      <c r="AI190" s="209"/>
      <c r="AJ190" s="209"/>
      <c r="AK190" s="207"/>
      <c r="AL190" s="209"/>
      <c r="AM190" s="209"/>
      <c r="AN190" s="209"/>
      <c r="AO190" s="209">
        <v>1.0000000000000001E-5</v>
      </c>
      <c r="AP190" s="207"/>
      <c r="AQ190" s="207"/>
      <c r="AR190" s="324"/>
    </row>
    <row r="191" spans="1:44" s="119" customFormat="1" ht="22.15" customHeight="1">
      <c r="A191" s="326" t="s">
        <v>335</v>
      </c>
      <c r="B191" s="319" t="s">
        <v>331</v>
      </c>
      <c r="C191" s="325" t="s">
        <v>327</v>
      </c>
      <c r="D191" s="115" t="s">
        <v>41</v>
      </c>
      <c r="E191" s="208">
        <f>SUM(E192:E194)</f>
        <v>0</v>
      </c>
      <c r="F191" s="208">
        <f>SUM(F192:F194)</f>
        <v>0</v>
      </c>
      <c r="G191" s="208" t="e">
        <f>F191/E191*100</f>
        <v>#DIV/0!</v>
      </c>
      <c r="H191" s="208">
        <f>SUM(H192:H194)</f>
        <v>0</v>
      </c>
      <c r="I191" s="208">
        <f t="shared" ref="I191:AQ191" si="234">SUM(I192:I194)</f>
        <v>0</v>
      </c>
      <c r="J191" s="208">
        <f t="shared" si="234"/>
        <v>0</v>
      </c>
      <c r="K191" s="208">
        <f t="shared" si="234"/>
        <v>0</v>
      </c>
      <c r="L191" s="208">
        <f t="shared" si="234"/>
        <v>0</v>
      </c>
      <c r="M191" s="208">
        <f t="shared" si="234"/>
        <v>0</v>
      </c>
      <c r="N191" s="208">
        <f t="shared" si="234"/>
        <v>0</v>
      </c>
      <c r="O191" s="208">
        <f t="shared" si="234"/>
        <v>0</v>
      </c>
      <c r="P191" s="208">
        <f t="shared" si="234"/>
        <v>0</v>
      </c>
      <c r="Q191" s="208">
        <f t="shared" si="234"/>
        <v>0</v>
      </c>
      <c r="R191" s="208">
        <f t="shared" si="234"/>
        <v>0</v>
      </c>
      <c r="S191" s="208">
        <f t="shared" si="234"/>
        <v>0</v>
      </c>
      <c r="T191" s="208">
        <f t="shared" si="234"/>
        <v>0</v>
      </c>
      <c r="U191" s="208">
        <f t="shared" si="234"/>
        <v>0</v>
      </c>
      <c r="V191" s="208">
        <f t="shared" si="234"/>
        <v>0</v>
      </c>
      <c r="W191" s="208">
        <f t="shared" si="234"/>
        <v>0</v>
      </c>
      <c r="X191" s="208">
        <f t="shared" si="234"/>
        <v>0</v>
      </c>
      <c r="Y191" s="208">
        <f t="shared" si="234"/>
        <v>0</v>
      </c>
      <c r="Z191" s="208">
        <f t="shared" si="234"/>
        <v>0</v>
      </c>
      <c r="AA191" s="208">
        <f t="shared" si="234"/>
        <v>0</v>
      </c>
      <c r="AB191" s="208">
        <f t="shared" si="234"/>
        <v>0</v>
      </c>
      <c r="AC191" s="208">
        <f t="shared" si="234"/>
        <v>0</v>
      </c>
      <c r="AD191" s="208">
        <f t="shared" si="234"/>
        <v>0</v>
      </c>
      <c r="AE191" s="208">
        <f t="shared" si="234"/>
        <v>0</v>
      </c>
      <c r="AF191" s="208">
        <f t="shared" si="234"/>
        <v>0</v>
      </c>
      <c r="AG191" s="208">
        <f t="shared" si="234"/>
        <v>0</v>
      </c>
      <c r="AH191" s="208">
        <f t="shared" si="234"/>
        <v>0</v>
      </c>
      <c r="AI191" s="208">
        <f t="shared" si="234"/>
        <v>0</v>
      </c>
      <c r="AJ191" s="208">
        <f t="shared" si="234"/>
        <v>0</v>
      </c>
      <c r="AK191" s="206">
        <f t="shared" si="234"/>
        <v>0</v>
      </c>
      <c r="AL191" s="208">
        <f t="shared" si="234"/>
        <v>0</v>
      </c>
      <c r="AM191" s="208">
        <f t="shared" si="234"/>
        <v>0</v>
      </c>
      <c r="AN191" s="208">
        <f t="shared" si="234"/>
        <v>0</v>
      </c>
      <c r="AO191" s="208">
        <f t="shared" si="234"/>
        <v>0</v>
      </c>
      <c r="AP191" s="206">
        <f t="shared" si="234"/>
        <v>0</v>
      </c>
      <c r="AQ191" s="206">
        <f t="shared" si="234"/>
        <v>0</v>
      </c>
      <c r="AR191" s="323"/>
    </row>
    <row r="192" spans="1:44" ht="31.5">
      <c r="A192" s="326"/>
      <c r="B192" s="319"/>
      <c r="C192" s="325"/>
      <c r="D192" s="260" t="s">
        <v>37</v>
      </c>
      <c r="E192" s="209">
        <f t="shared" ref="E192:F194" si="235">H192+K192+N192+Q192+T192+W192+Z192+AC192+AF192+AI192+AL192+AO192</f>
        <v>0</v>
      </c>
      <c r="F192" s="209">
        <f t="shared" si="235"/>
        <v>0</v>
      </c>
      <c r="G192" s="208" t="e">
        <f t="shared" ref="G192:G194" si="236">F192/E192*100</f>
        <v>#DIV/0!</v>
      </c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7"/>
      <c r="AL192" s="209"/>
      <c r="AM192" s="209"/>
      <c r="AN192" s="209"/>
      <c r="AO192" s="209"/>
      <c r="AP192" s="207"/>
      <c r="AQ192" s="207"/>
      <c r="AR192" s="324"/>
    </row>
    <row r="193" spans="1:44" ht="31.15" customHeight="1">
      <c r="A193" s="326"/>
      <c r="B193" s="319"/>
      <c r="C193" s="325"/>
      <c r="D193" s="260" t="s">
        <v>2</v>
      </c>
      <c r="E193" s="209">
        <f t="shared" si="235"/>
        <v>0</v>
      </c>
      <c r="F193" s="209">
        <f t="shared" si="235"/>
        <v>0</v>
      </c>
      <c r="G193" s="208" t="e">
        <f t="shared" si="236"/>
        <v>#DIV/0!</v>
      </c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7"/>
      <c r="AL193" s="209"/>
      <c r="AM193" s="209"/>
      <c r="AN193" s="209"/>
      <c r="AO193" s="209"/>
      <c r="AP193" s="207"/>
      <c r="AQ193" s="207"/>
      <c r="AR193" s="324"/>
    </row>
    <row r="194" spans="1:44" ht="28.5" customHeight="1">
      <c r="A194" s="326"/>
      <c r="B194" s="319"/>
      <c r="C194" s="325"/>
      <c r="D194" s="261" t="s">
        <v>43</v>
      </c>
      <c r="E194" s="209">
        <f t="shared" si="235"/>
        <v>0</v>
      </c>
      <c r="F194" s="209">
        <f t="shared" si="235"/>
        <v>0</v>
      </c>
      <c r="G194" s="208" t="e">
        <f t="shared" si="236"/>
        <v>#DIV/0!</v>
      </c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7"/>
      <c r="AL194" s="209"/>
      <c r="AM194" s="209"/>
      <c r="AN194" s="209"/>
      <c r="AO194" s="209"/>
      <c r="AP194" s="207"/>
      <c r="AQ194" s="207"/>
      <c r="AR194" s="324"/>
    </row>
    <row r="195" spans="1:44" s="119" customFormat="1" ht="22.15" customHeight="1">
      <c r="A195" s="326" t="s">
        <v>481</v>
      </c>
      <c r="B195" s="319" t="s">
        <v>482</v>
      </c>
      <c r="C195" s="325" t="s">
        <v>327</v>
      </c>
      <c r="D195" s="115" t="s">
        <v>41</v>
      </c>
      <c r="E195" s="208">
        <f>SUM(E196:E198)</f>
        <v>26676.782800000001</v>
      </c>
      <c r="F195" s="208">
        <f>SUM(F196:F198)</f>
        <v>20915.7088</v>
      </c>
      <c r="G195" s="208">
        <f>F195/E195*100</f>
        <v>78.404164987990981</v>
      </c>
      <c r="H195" s="208">
        <f>SUM(H196:H198)</f>
        <v>0</v>
      </c>
      <c r="I195" s="208">
        <f t="shared" ref="I195:AQ195" si="237">SUM(I196:I198)</f>
        <v>0</v>
      </c>
      <c r="J195" s="208">
        <f t="shared" si="237"/>
        <v>0</v>
      </c>
      <c r="K195" s="208">
        <f t="shared" si="237"/>
        <v>0</v>
      </c>
      <c r="L195" s="208">
        <f t="shared" si="237"/>
        <v>0</v>
      </c>
      <c r="M195" s="208">
        <f t="shared" si="237"/>
        <v>0</v>
      </c>
      <c r="N195" s="208">
        <f t="shared" si="237"/>
        <v>0</v>
      </c>
      <c r="O195" s="208">
        <f t="shared" si="237"/>
        <v>0</v>
      </c>
      <c r="P195" s="208">
        <f t="shared" si="237"/>
        <v>0</v>
      </c>
      <c r="Q195" s="208">
        <f t="shared" si="237"/>
        <v>0</v>
      </c>
      <c r="R195" s="208">
        <f t="shared" si="237"/>
        <v>0</v>
      </c>
      <c r="S195" s="208">
        <f t="shared" si="237"/>
        <v>0</v>
      </c>
      <c r="T195" s="208">
        <f t="shared" si="237"/>
        <v>0</v>
      </c>
      <c r="U195" s="208">
        <f t="shared" si="237"/>
        <v>0</v>
      </c>
      <c r="V195" s="208">
        <f t="shared" si="237"/>
        <v>0</v>
      </c>
      <c r="W195" s="208">
        <f t="shared" si="237"/>
        <v>7306.9560000000001</v>
      </c>
      <c r="X195" s="208">
        <f t="shared" si="237"/>
        <v>7306.9560000000001</v>
      </c>
      <c r="Y195" s="253">
        <f>X195/W195</f>
        <v>1</v>
      </c>
      <c r="Z195" s="208">
        <f t="shared" si="237"/>
        <v>0</v>
      </c>
      <c r="AA195" s="208">
        <f t="shared" si="237"/>
        <v>0</v>
      </c>
      <c r="AB195" s="208">
        <f t="shared" si="237"/>
        <v>0</v>
      </c>
      <c r="AC195" s="208">
        <f t="shared" si="237"/>
        <v>10693.3002</v>
      </c>
      <c r="AD195" s="208">
        <f t="shared" si="237"/>
        <v>10693.3002</v>
      </c>
      <c r="AE195" s="254">
        <f>AD195/AC195</f>
        <v>1</v>
      </c>
      <c r="AF195" s="208">
        <f t="shared" si="237"/>
        <v>2915.4526000000001</v>
      </c>
      <c r="AG195" s="208">
        <f t="shared" si="237"/>
        <v>2915.4526000000001</v>
      </c>
      <c r="AH195" s="254">
        <f t="shared" si="237"/>
        <v>2</v>
      </c>
      <c r="AI195" s="208">
        <f t="shared" si="237"/>
        <v>0</v>
      </c>
      <c r="AJ195" s="208">
        <f t="shared" si="237"/>
        <v>0</v>
      </c>
      <c r="AK195" s="206">
        <f t="shared" si="237"/>
        <v>0</v>
      </c>
      <c r="AL195" s="208">
        <f t="shared" si="237"/>
        <v>5761.0739999999996</v>
      </c>
      <c r="AM195" s="208">
        <f t="shared" si="237"/>
        <v>0</v>
      </c>
      <c r="AN195" s="208">
        <f t="shared" si="237"/>
        <v>0</v>
      </c>
      <c r="AO195" s="208">
        <f t="shared" si="237"/>
        <v>0</v>
      </c>
      <c r="AP195" s="206">
        <f t="shared" si="237"/>
        <v>0</v>
      </c>
      <c r="AQ195" s="206">
        <f t="shared" si="237"/>
        <v>0</v>
      </c>
      <c r="AR195" s="323"/>
    </row>
    <row r="196" spans="1:44" ht="31.5">
      <c r="A196" s="326"/>
      <c r="B196" s="319"/>
      <c r="C196" s="325"/>
      <c r="D196" s="260" t="s">
        <v>37</v>
      </c>
      <c r="E196" s="209">
        <f t="shared" ref="E196:E198" si="238">H196+K196+N196+Q196+T196+W196+Z196+AC196+AF196+AI196+AL196+AO196</f>
        <v>0</v>
      </c>
      <c r="F196" s="209">
        <f t="shared" ref="F196:F198" si="239">I196+L196+O196+R196+U196+X196+AA196+AD196+AG196+AJ196+AM196+AP196</f>
        <v>0</v>
      </c>
      <c r="G196" s="208" t="e">
        <f t="shared" ref="G196" si="240">F196/E196*100</f>
        <v>#DIV/0!</v>
      </c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53"/>
      <c r="AF196" s="209"/>
      <c r="AG196" s="209"/>
      <c r="AH196" s="209"/>
      <c r="AI196" s="209"/>
      <c r="AJ196" s="209"/>
      <c r="AK196" s="207"/>
      <c r="AL196" s="209"/>
      <c r="AM196" s="209"/>
      <c r="AN196" s="209"/>
      <c r="AO196" s="209"/>
      <c r="AP196" s="207"/>
      <c r="AQ196" s="207"/>
      <c r="AR196" s="324"/>
    </row>
    <row r="197" spans="1:44" ht="31.15" customHeight="1">
      <c r="A197" s="326"/>
      <c r="B197" s="319"/>
      <c r="C197" s="325"/>
      <c r="D197" s="260" t="s">
        <v>2</v>
      </c>
      <c r="E197" s="209">
        <f t="shared" si="238"/>
        <v>23742.33669</v>
      </c>
      <c r="F197" s="209">
        <f t="shared" si="239"/>
        <v>18614.98083</v>
      </c>
      <c r="G197" s="254">
        <f t="shared" ref="G197:G198" si="241">F197/E197</f>
        <v>0.78404164986171798</v>
      </c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>
        <v>6503.1908400000002</v>
      </c>
      <c r="X197" s="209">
        <v>6503.1908400000002</v>
      </c>
      <c r="Y197" s="253">
        <f>X197/W197</f>
        <v>1</v>
      </c>
      <c r="Z197" s="209"/>
      <c r="AA197" s="209"/>
      <c r="AB197" s="209"/>
      <c r="AC197" s="209">
        <v>9517.0371799999994</v>
      </c>
      <c r="AD197" s="209">
        <f>AC197</f>
        <v>9517.0371799999994</v>
      </c>
      <c r="AE197" s="253">
        <f>AD197/AC197</f>
        <v>1</v>
      </c>
      <c r="AF197" s="209">
        <v>2594.75281</v>
      </c>
      <c r="AG197" s="209">
        <v>2594.75281</v>
      </c>
      <c r="AH197" s="253">
        <f>AG197/AF197</f>
        <v>1</v>
      </c>
      <c r="AI197" s="209"/>
      <c r="AJ197" s="209"/>
      <c r="AK197" s="207"/>
      <c r="AL197" s="209">
        <v>5127.3558599999997</v>
      </c>
      <c r="AM197" s="209"/>
      <c r="AN197" s="209"/>
      <c r="AO197" s="209"/>
      <c r="AP197" s="207"/>
      <c r="AQ197" s="207"/>
      <c r="AR197" s="324"/>
    </row>
    <row r="198" spans="1:44" ht="28.5" customHeight="1">
      <c r="A198" s="326"/>
      <c r="B198" s="319"/>
      <c r="C198" s="325"/>
      <c r="D198" s="261" t="s">
        <v>43</v>
      </c>
      <c r="E198" s="209">
        <f t="shared" si="238"/>
        <v>2934.4461100000003</v>
      </c>
      <c r="F198" s="209">
        <f t="shared" si="239"/>
        <v>2300.7279700000004</v>
      </c>
      <c r="G198" s="254">
        <f t="shared" si="241"/>
        <v>0.78404165002709836</v>
      </c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>
        <v>803.76516000000004</v>
      </c>
      <c r="X198" s="209">
        <v>803.76516000000004</v>
      </c>
      <c r="Y198" s="253">
        <f>X198/W198</f>
        <v>1</v>
      </c>
      <c r="Z198" s="209"/>
      <c r="AA198" s="209"/>
      <c r="AB198" s="209"/>
      <c r="AC198" s="209">
        <v>1176.2630200000001</v>
      </c>
      <c r="AD198" s="209">
        <f>AC198</f>
        <v>1176.2630200000001</v>
      </c>
      <c r="AE198" s="253">
        <f>AD198/AC198</f>
        <v>1</v>
      </c>
      <c r="AF198" s="209">
        <v>320.69979000000001</v>
      </c>
      <c r="AG198" s="209">
        <v>320.69979000000001</v>
      </c>
      <c r="AH198" s="253">
        <f>AG198/AF198</f>
        <v>1</v>
      </c>
      <c r="AI198" s="209"/>
      <c r="AJ198" s="209"/>
      <c r="AK198" s="207"/>
      <c r="AL198" s="209">
        <v>633.71813999999995</v>
      </c>
      <c r="AM198" s="209"/>
      <c r="AN198" s="209"/>
      <c r="AO198" s="209"/>
      <c r="AP198" s="207"/>
      <c r="AQ198" s="207"/>
      <c r="AR198" s="324"/>
    </row>
    <row r="199" spans="1:44" ht="20.25" customHeight="1">
      <c r="A199" s="337"/>
      <c r="B199" s="327" t="s">
        <v>326</v>
      </c>
      <c r="C199" s="328"/>
      <c r="D199" s="115" t="s">
        <v>41</v>
      </c>
      <c r="E199" s="208">
        <f>SUM(E200:E202)</f>
        <v>32766.005299999997</v>
      </c>
      <c r="F199" s="208">
        <f>SUM(F200:F202)</f>
        <v>27004.931029999996</v>
      </c>
      <c r="G199" s="253">
        <f t="shared" ref="G199:G201" si="242">F199/E199</f>
        <v>0.82417526282949105</v>
      </c>
      <c r="H199" s="208">
        <f>SUM(H200:H202)</f>
        <v>0</v>
      </c>
      <c r="I199" s="208">
        <f t="shared" ref="I199" si="243">SUM(I200:I202)</f>
        <v>0</v>
      </c>
      <c r="J199" s="208">
        <f t="shared" ref="J199" si="244">SUM(J200:J202)</f>
        <v>0</v>
      </c>
      <c r="K199" s="208">
        <f t="shared" ref="K199" si="245">SUM(K200:K202)</f>
        <v>1598.7301299999999</v>
      </c>
      <c r="L199" s="208">
        <f t="shared" ref="L199" si="246">SUM(L200:L202)</f>
        <v>1598.7301299999999</v>
      </c>
      <c r="M199" s="253">
        <f>L199/K199</f>
        <v>1</v>
      </c>
      <c r="N199" s="208">
        <f t="shared" ref="N199" si="247">SUM(N200:N202)</f>
        <v>24</v>
      </c>
      <c r="O199" s="208">
        <f t="shared" ref="O199" si="248">SUM(O200:O202)</f>
        <v>24</v>
      </c>
      <c r="P199" s="253">
        <f>O199/N199</f>
        <v>1</v>
      </c>
      <c r="Q199" s="208">
        <f t="shared" ref="Q199" si="249">SUM(Q200:Q202)</f>
        <v>0</v>
      </c>
      <c r="R199" s="208">
        <f t="shared" ref="R199" si="250">SUM(R200:R202)</f>
        <v>0</v>
      </c>
      <c r="S199" s="208">
        <f t="shared" ref="S199" si="251">SUM(S200:S202)</f>
        <v>0</v>
      </c>
      <c r="T199" s="208">
        <f t="shared" ref="T199" si="252">SUM(T200:T202)</f>
        <v>0</v>
      </c>
      <c r="U199" s="208">
        <f t="shared" ref="U199" si="253">SUM(U200:U202)</f>
        <v>0</v>
      </c>
      <c r="V199" s="208">
        <f t="shared" ref="V199" si="254">SUM(V200:V202)</f>
        <v>0</v>
      </c>
      <c r="W199" s="208">
        <f t="shared" ref="W199" si="255">SUM(W200:W202)</f>
        <v>7306.9560000000001</v>
      </c>
      <c r="X199" s="208">
        <f t="shared" ref="X199" si="256">SUM(X200:X202)</f>
        <v>7306.9560000000001</v>
      </c>
      <c r="Y199" s="253">
        <f>X199/W199</f>
        <v>1</v>
      </c>
      <c r="Z199" s="208">
        <f t="shared" ref="Z199" si="257">SUM(Z200:Z202)</f>
        <v>4466.4920999999995</v>
      </c>
      <c r="AA199" s="208">
        <f t="shared" ref="AA199" si="258">SUM(AA200:AA202)</f>
        <v>4466.4920999999995</v>
      </c>
      <c r="AB199" s="253">
        <f>AA199/Z199</f>
        <v>1</v>
      </c>
      <c r="AC199" s="208">
        <f t="shared" ref="AC199" si="259">SUM(AC200:AC202)</f>
        <v>10693.3002</v>
      </c>
      <c r="AD199" s="208">
        <f t="shared" ref="AD199" si="260">SUM(AD200:AD202)</f>
        <v>10693.3002</v>
      </c>
      <c r="AE199" s="254">
        <f>AD199/AC199</f>
        <v>1</v>
      </c>
      <c r="AF199" s="208">
        <f t="shared" ref="AF199" si="261">SUM(AF200:AF202)</f>
        <v>2915.4526000000001</v>
      </c>
      <c r="AG199" s="208">
        <f t="shared" ref="AG199" si="262">SUM(AG200:AG202)</f>
        <v>2915.4526000000001</v>
      </c>
      <c r="AH199" s="253">
        <f>AG199/AF199</f>
        <v>1</v>
      </c>
      <c r="AI199" s="208">
        <f t="shared" ref="AI199" si="263">SUM(AI200:AI202)</f>
        <v>0</v>
      </c>
      <c r="AJ199" s="208">
        <f t="shared" ref="AJ199" si="264">SUM(AJ200:AJ202)</f>
        <v>0</v>
      </c>
      <c r="AK199" s="206">
        <f t="shared" ref="AK199" si="265">SUM(AK200:AK202)</f>
        <v>0</v>
      </c>
      <c r="AL199" s="208">
        <f t="shared" ref="AL199" si="266">SUM(AL200:AL202)</f>
        <v>5761.0739999999996</v>
      </c>
      <c r="AM199" s="208">
        <f t="shared" ref="AM199" si="267">SUM(AM200:AM202)</f>
        <v>0</v>
      </c>
      <c r="AN199" s="208">
        <f t="shared" ref="AN199" si="268">SUM(AN200:AN202)</f>
        <v>0</v>
      </c>
      <c r="AO199" s="208">
        <f t="shared" ref="AO199" si="269">SUM(AO200:AO202)</f>
        <v>2.7000000000000006E-4</v>
      </c>
      <c r="AP199" s="206">
        <f t="shared" ref="AP199" si="270">SUM(AP200:AP202)</f>
        <v>0</v>
      </c>
      <c r="AQ199" s="206">
        <f t="shared" ref="AQ199" si="271">SUM(AQ200:AQ202)</f>
        <v>0</v>
      </c>
      <c r="AR199" s="333"/>
    </row>
    <row r="200" spans="1:44" ht="35.25" customHeight="1">
      <c r="A200" s="337"/>
      <c r="B200" s="329"/>
      <c r="C200" s="330"/>
      <c r="D200" s="260" t="s">
        <v>37</v>
      </c>
      <c r="E200" s="209">
        <f t="shared" ref="E200:F202" si="272">H200+K200+N200+Q200+T200+W200+Z200+AC200+AF200+AI200+AL200+AO200</f>
        <v>451.51337999999998</v>
      </c>
      <c r="F200" s="209">
        <f t="shared" si="272"/>
        <v>451.51335999999998</v>
      </c>
      <c r="G200" s="253">
        <f t="shared" si="242"/>
        <v>0.99999995570452416</v>
      </c>
      <c r="H200" s="209">
        <f>H180</f>
        <v>0</v>
      </c>
      <c r="I200" s="209">
        <f t="shared" ref="I200:AQ200" si="273">I180</f>
        <v>0</v>
      </c>
      <c r="J200" s="209">
        <f t="shared" si="273"/>
        <v>0</v>
      </c>
      <c r="K200" s="209">
        <f t="shared" si="273"/>
        <v>119.01425999999999</v>
      </c>
      <c r="L200" s="209">
        <f t="shared" si="273"/>
        <v>119.01425999999999</v>
      </c>
      <c r="M200" s="253">
        <f>L200/K200</f>
        <v>1</v>
      </c>
      <c r="N200" s="209">
        <f t="shared" si="273"/>
        <v>0</v>
      </c>
      <c r="O200" s="209">
        <f t="shared" si="273"/>
        <v>0</v>
      </c>
      <c r="P200" s="209">
        <f t="shared" si="273"/>
        <v>0</v>
      </c>
      <c r="Q200" s="209">
        <f t="shared" si="273"/>
        <v>0</v>
      </c>
      <c r="R200" s="209">
        <f t="shared" si="273"/>
        <v>0</v>
      </c>
      <c r="S200" s="209">
        <f t="shared" si="273"/>
        <v>0</v>
      </c>
      <c r="T200" s="209">
        <f t="shared" si="273"/>
        <v>0</v>
      </c>
      <c r="U200" s="209">
        <f t="shared" si="273"/>
        <v>0</v>
      </c>
      <c r="V200" s="209">
        <f t="shared" si="273"/>
        <v>0</v>
      </c>
      <c r="W200" s="209">
        <f>W180</f>
        <v>0</v>
      </c>
      <c r="X200" s="209">
        <f t="shared" si="273"/>
        <v>0</v>
      </c>
      <c r="Y200" s="209">
        <f t="shared" si="273"/>
        <v>0</v>
      </c>
      <c r="Z200" s="209">
        <f t="shared" si="273"/>
        <v>332.4991</v>
      </c>
      <c r="AA200" s="209">
        <f t="shared" si="273"/>
        <v>332.4991</v>
      </c>
      <c r="AB200" s="253">
        <f t="shared" si="273"/>
        <v>1</v>
      </c>
      <c r="AC200" s="209">
        <f t="shared" si="273"/>
        <v>0</v>
      </c>
      <c r="AD200" s="209">
        <f t="shared" si="273"/>
        <v>0</v>
      </c>
      <c r="AE200" s="209">
        <f t="shared" si="273"/>
        <v>0</v>
      </c>
      <c r="AF200" s="209">
        <f t="shared" si="273"/>
        <v>0</v>
      </c>
      <c r="AG200" s="209">
        <f t="shared" si="273"/>
        <v>0</v>
      </c>
      <c r="AH200" s="209">
        <f t="shared" si="273"/>
        <v>0</v>
      </c>
      <c r="AI200" s="209">
        <f t="shared" si="273"/>
        <v>0</v>
      </c>
      <c r="AJ200" s="209">
        <f t="shared" si="273"/>
        <v>0</v>
      </c>
      <c r="AK200" s="207">
        <f t="shared" si="273"/>
        <v>0</v>
      </c>
      <c r="AL200" s="209">
        <f t="shared" si="273"/>
        <v>0</v>
      </c>
      <c r="AM200" s="209">
        <f t="shared" si="273"/>
        <v>0</v>
      </c>
      <c r="AN200" s="209">
        <f t="shared" si="273"/>
        <v>0</v>
      </c>
      <c r="AO200" s="209">
        <f t="shared" si="273"/>
        <v>2.0000000000000002E-5</v>
      </c>
      <c r="AP200" s="207">
        <f t="shared" si="273"/>
        <v>0</v>
      </c>
      <c r="AQ200" s="207">
        <f t="shared" si="273"/>
        <v>0</v>
      </c>
      <c r="AR200" s="334"/>
    </row>
    <row r="201" spans="1:44" ht="33" customHeight="1">
      <c r="A201" s="337"/>
      <c r="B201" s="329"/>
      <c r="C201" s="330"/>
      <c r="D201" s="260" t="s">
        <v>2</v>
      </c>
      <c r="E201" s="209">
        <f t="shared" si="272"/>
        <v>29076.784429999996</v>
      </c>
      <c r="F201" s="209">
        <f t="shared" si="272"/>
        <v>23949.428329999995</v>
      </c>
      <c r="G201" s="253">
        <f t="shared" si="242"/>
        <v>0.82366151551786282</v>
      </c>
      <c r="H201" s="209">
        <f t="shared" ref="H201:AQ201" si="274">H181</f>
        <v>0</v>
      </c>
      <c r="I201" s="209">
        <f t="shared" si="274"/>
        <v>0</v>
      </c>
      <c r="J201" s="209">
        <f t="shared" si="274"/>
        <v>0</v>
      </c>
      <c r="K201" s="209">
        <f t="shared" si="274"/>
        <v>1399.7791</v>
      </c>
      <c r="L201" s="209">
        <f t="shared" si="274"/>
        <v>1399.7791</v>
      </c>
      <c r="M201" s="253">
        <f>L201/K201</f>
        <v>1</v>
      </c>
      <c r="N201" s="209">
        <f t="shared" si="274"/>
        <v>24</v>
      </c>
      <c r="O201" s="209">
        <f t="shared" si="274"/>
        <v>24</v>
      </c>
      <c r="P201" s="253">
        <f>O201/N201</f>
        <v>1</v>
      </c>
      <c r="Q201" s="209">
        <f t="shared" si="274"/>
        <v>0</v>
      </c>
      <c r="R201" s="209">
        <f t="shared" si="274"/>
        <v>0</v>
      </c>
      <c r="S201" s="209">
        <f t="shared" si="274"/>
        <v>0</v>
      </c>
      <c r="T201" s="209">
        <f t="shared" si="274"/>
        <v>0</v>
      </c>
      <c r="U201" s="209">
        <f t="shared" si="274"/>
        <v>0</v>
      </c>
      <c r="V201" s="209">
        <f t="shared" si="274"/>
        <v>0</v>
      </c>
      <c r="W201" s="209">
        <f t="shared" si="274"/>
        <v>6503.1908400000002</v>
      </c>
      <c r="X201" s="209">
        <f t="shared" si="274"/>
        <v>6503.1908400000002</v>
      </c>
      <c r="Y201" s="253">
        <f>X201/W201</f>
        <v>1</v>
      </c>
      <c r="Z201" s="209">
        <f t="shared" si="274"/>
        <v>3910.6684</v>
      </c>
      <c r="AA201" s="209">
        <f t="shared" si="274"/>
        <v>3910.6684</v>
      </c>
      <c r="AB201" s="253">
        <f t="shared" si="274"/>
        <v>1</v>
      </c>
      <c r="AC201" s="209">
        <f t="shared" si="274"/>
        <v>9517.0371799999994</v>
      </c>
      <c r="AD201" s="209">
        <f t="shared" si="274"/>
        <v>9517.0371799999994</v>
      </c>
      <c r="AE201" s="253">
        <f t="shared" si="274"/>
        <v>1</v>
      </c>
      <c r="AF201" s="209">
        <f t="shared" si="274"/>
        <v>2594.75281</v>
      </c>
      <c r="AG201" s="209">
        <f t="shared" si="274"/>
        <v>2594.75281</v>
      </c>
      <c r="AH201" s="253">
        <f t="shared" si="274"/>
        <v>1</v>
      </c>
      <c r="AI201" s="209">
        <f t="shared" si="274"/>
        <v>0</v>
      </c>
      <c r="AJ201" s="209">
        <f t="shared" si="274"/>
        <v>0</v>
      </c>
      <c r="AK201" s="207">
        <f t="shared" si="274"/>
        <v>0</v>
      </c>
      <c r="AL201" s="209">
        <f t="shared" si="274"/>
        <v>5127.3558599999997</v>
      </c>
      <c r="AM201" s="209">
        <f t="shared" si="274"/>
        <v>0</v>
      </c>
      <c r="AN201" s="209">
        <f t="shared" si="274"/>
        <v>0</v>
      </c>
      <c r="AO201" s="209">
        <f t="shared" si="274"/>
        <v>2.4000000000000001E-4</v>
      </c>
      <c r="AP201" s="207">
        <f t="shared" si="274"/>
        <v>0</v>
      </c>
      <c r="AQ201" s="207">
        <f t="shared" si="274"/>
        <v>0</v>
      </c>
      <c r="AR201" s="334"/>
    </row>
    <row r="202" spans="1:44" ht="19.7" customHeight="1">
      <c r="A202" s="337"/>
      <c r="B202" s="331"/>
      <c r="C202" s="332"/>
      <c r="D202" s="261" t="s">
        <v>43</v>
      </c>
      <c r="E202" s="209">
        <f t="shared" si="272"/>
        <v>3237.7074900000007</v>
      </c>
      <c r="F202" s="209">
        <f t="shared" si="272"/>
        <v>2603.9893400000005</v>
      </c>
      <c r="G202" s="253">
        <f>F202/E202</f>
        <v>0.80426948637043183</v>
      </c>
      <c r="H202" s="209">
        <f t="shared" ref="H202:AQ202" si="275">H182</f>
        <v>0</v>
      </c>
      <c r="I202" s="209">
        <f t="shared" si="275"/>
        <v>0</v>
      </c>
      <c r="J202" s="209">
        <f t="shared" si="275"/>
        <v>0</v>
      </c>
      <c r="K202" s="209">
        <f t="shared" si="275"/>
        <v>79.936769999999996</v>
      </c>
      <c r="L202" s="209">
        <f t="shared" si="275"/>
        <v>79.936769999999996</v>
      </c>
      <c r="M202" s="253">
        <f>L202/K202</f>
        <v>1</v>
      </c>
      <c r="N202" s="209">
        <f t="shared" si="275"/>
        <v>0</v>
      </c>
      <c r="O202" s="209">
        <f t="shared" si="275"/>
        <v>0</v>
      </c>
      <c r="P202" s="209">
        <f t="shared" si="275"/>
        <v>0</v>
      </c>
      <c r="Q202" s="209">
        <f t="shared" si="275"/>
        <v>0</v>
      </c>
      <c r="R202" s="209">
        <f t="shared" si="275"/>
        <v>0</v>
      </c>
      <c r="S202" s="209">
        <f t="shared" si="275"/>
        <v>0</v>
      </c>
      <c r="T202" s="209">
        <f t="shared" si="275"/>
        <v>0</v>
      </c>
      <c r="U202" s="209">
        <f t="shared" si="275"/>
        <v>0</v>
      </c>
      <c r="V202" s="209">
        <f t="shared" si="275"/>
        <v>0</v>
      </c>
      <c r="W202" s="209">
        <f t="shared" si="275"/>
        <v>803.76516000000004</v>
      </c>
      <c r="X202" s="209">
        <f t="shared" si="275"/>
        <v>803.76516000000004</v>
      </c>
      <c r="Y202" s="253">
        <f>X202/W202</f>
        <v>1</v>
      </c>
      <c r="Z202" s="209">
        <f t="shared" si="275"/>
        <v>223.3246</v>
      </c>
      <c r="AA202" s="209">
        <f t="shared" si="275"/>
        <v>223.3246</v>
      </c>
      <c r="AB202" s="253">
        <f t="shared" si="275"/>
        <v>1</v>
      </c>
      <c r="AC202" s="209">
        <f t="shared" si="275"/>
        <v>1176.2630200000001</v>
      </c>
      <c r="AD202" s="209">
        <f t="shared" si="275"/>
        <v>1176.2630200000001</v>
      </c>
      <c r="AE202" s="253">
        <f t="shared" si="275"/>
        <v>1</v>
      </c>
      <c r="AF202" s="209">
        <f t="shared" si="275"/>
        <v>320.69979000000001</v>
      </c>
      <c r="AG202" s="209">
        <f t="shared" si="275"/>
        <v>320.69979000000001</v>
      </c>
      <c r="AH202" s="253">
        <f t="shared" si="275"/>
        <v>1</v>
      </c>
      <c r="AI202" s="209">
        <f t="shared" si="275"/>
        <v>0</v>
      </c>
      <c r="AJ202" s="209">
        <f t="shared" si="275"/>
        <v>0</v>
      </c>
      <c r="AK202" s="207">
        <f t="shared" si="275"/>
        <v>0</v>
      </c>
      <c r="AL202" s="209">
        <f t="shared" si="275"/>
        <v>633.71813999999995</v>
      </c>
      <c r="AM202" s="209">
        <f t="shared" si="275"/>
        <v>0</v>
      </c>
      <c r="AN202" s="209">
        <f t="shared" si="275"/>
        <v>0</v>
      </c>
      <c r="AO202" s="209">
        <f t="shared" si="275"/>
        <v>1.0000000000000001E-5</v>
      </c>
      <c r="AP202" s="207">
        <f t="shared" si="275"/>
        <v>0</v>
      </c>
      <c r="AQ202" s="207">
        <f t="shared" si="275"/>
        <v>0</v>
      </c>
      <c r="AR202" s="334"/>
    </row>
    <row r="203" spans="1:44" ht="19.7" hidden="1" customHeight="1">
      <c r="A203" s="338" t="s">
        <v>361</v>
      </c>
      <c r="B203" s="339"/>
      <c r="C203" s="339"/>
      <c r="D203" s="339"/>
      <c r="E203" s="339"/>
      <c r="F203" s="339"/>
      <c r="G203" s="339"/>
      <c r="H203" s="339"/>
      <c r="I203" s="339"/>
      <c r="J203" s="339"/>
      <c r="K203" s="339"/>
      <c r="L203" s="339"/>
      <c r="M203" s="339"/>
      <c r="N203" s="339"/>
      <c r="O203" s="339"/>
      <c r="P203" s="339"/>
      <c r="Q203" s="339"/>
      <c r="R203" s="339"/>
      <c r="S203" s="339"/>
      <c r="T203" s="339"/>
      <c r="U203" s="339"/>
      <c r="V203" s="339"/>
      <c r="W203" s="339"/>
      <c r="X203" s="339"/>
      <c r="Y203" s="339"/>
      <c r="Z203" s="339"/>
      <c r="AA203" s="339"/>
      <c r="AB203" s="339"/>
      <c r="AC203" s="339"/>
      <c r="AD203" s="339"/>
      <c r="AE203" s="339"/>
      <c r="AF203" s="339"/>
      <c r="AG203" s="339"/>
      <c r="AH203" s="339"/>
      <c r="AI203" s="339"/>
      <c r="AJ203" s="339"/>
      <c r="AK203" s="339"/>
      <c r="AL203" s="339"/>
      <c r="AM203" s="339"/>
      <c r="AN203" s="339"/>
      <c r="AO203" s="339"/>
      <c r="AP203" s="339"/>
      <c r="AQ203" s="339"/>
      <c r="AR203" s="340"/>
    </row>
    <row r="204" spans="1:44" ht="18.75" hidden="1" customHeight="1">
      <c r="A204" s="326" t="s">
        <v>336</v>
      </c>
      <c r="B204" s="319" t="s">
        <v>338</v>
      </c>
      <c r="C204" s="319" t="s">
        <v>327</v>
      </c>
      <c r="D204" s="115" t="s">
        <v>41</v>
      </c>
      <c r="E204" s="208">
        <f>SUM(E205:E207)</f>
        <v>0</v>
      </c>
      <c r="F204" s="208">
        <f>SUM(F205:F207)</f>
        <v>0</v>
      </c>
      <c r="G204" s="208" t="e">
        <f>F204/E204*100</f>
        <v>#DIV/0!</v>
      </c>
      <c r="H204" s="208">
        <f t="shared" ref="H204" si="276">SUM(H205:H207)</f>
        <v>0</v>
      </c>
      <c r="I204" s="208">
        <f t="shared" ref="I204" si="277">SUM(I205:I207)</f>
        <v>0</v>
      </c>
      <c r="J204" s="208">
        <f t="shared" ref="J204" si="278">SUM(J205:J207)</f>
        <v>0</v>
      </c>
      <c r="K204" s="208">
        <f t="shared" ref="K204" si="279">SUM(K205:K207)</f>
        <v>0</v>
      </c>
      <c r="L204" s="208">
        <f t="shared" ref="L204" si="280">SUM(L205:L207)</f>
        <v>0</v>
      </c>
      <c r="M204" s="208">
        <f t="shared" ref="M204" si="281">SUM(M205:M207)</f>
        <v>0</v>
      </c>
      <c r="N204" s="208">
        <f t="shared" ref="N204" si="282">SUM(N205:N207)</f>
        <v>0</v>
      </c>
      <c r="O204" s="208">
        <f t="shared" ref="O204" si="283">SUM(O205:O207)</f>
        <v>0</v>
      </c>
      <c r="P204" s="208">
        <f t="shared" ref="P204" si="284">SUM(P205:P207)</f>
        <v>0</v>
      </c>
      <c r="Q204" s="208">
        <f t="shared" ref="Q204" si="285">SUM(Q205:Q207)</f>
        <v>0</v>
      </c>
      <c r="R204" s="208">
        <f t="shared" ref="R204" si="286">SUM(R205:R207)</f>
        <v>0</v>
      </c>
      <c r="S204" s="208">
        <f t="shared" ref="S204" si="287">SUM(S205:S207)</f>
        <v>0</v>
      </c>
      <c r="T204" s="208">
        <f t="shared" ref="T204" si="288">SUM(T205:T207)</f>
        <v>0</v>
      </c>
      <c r="U204" s="208">
        <f t="shared" ref="U204" si="289">SUM(U205:U207)</f>
        <v>0</v>
      </c>
      <c r="V204" s="208">
        <f t="shared" ref="V204" si="290">SUM(V205:V207)</f>
        <v>0</v>
      </c>
      <c r="W204" s="208">
        <f t="shared" ref="W204" si="291">SUM(W205:W207)</f>
        <v>0</v>
      </c>
      <c r="X204" s="208">
        <f t="shared" ref="X204" si="292">SUM(X205:X207)</f>
        <v>0</v>
      </c>
      <c r="Y204" s="208">
        <f t="shared" ref="Y204" si="293">SUM(Y205:Y207)</f>
        <v>0</v>
      </c>
      <c r="Z204" s="208">
        <f t="shared" ref="Z204" si="294">SUM(Z205:Z207)</f>
        <v>0</v>
      </c>
      <c r="AA204" s="208">
        <f t="shared" ref="AA204" si="295">SUM(AA205:AA207)</f>
        <v>0</v>
      </c>
      <c r="AB204" s="208">
        <f t="shared" ref="AB204" si="296">SUM(AB205:AB207)</f>
        <v>0</v>
      </c>
      <c r="AC204" s="208">
        <f t="shared" ref="AC204" si="297">SUM(AC205:AC207)</f>
        <v>0</v>
      </c>
      <c r="AD204" s="208">
        <f t="shared" ref="AD204" si="298">SUM(AD205:AD207)</f>
        <v>0</v>
      </c>
      <c r="AE204" s="208">
        <f t="shared" ref="AE204" si="299">SUM(AE205:AE207)</f>
        <v>0</v>
      </c>
      <c r="AF204" s="208">
        <f t="shared" ref="AF204" si="300">SUM(AF205:AF207)</f>
        <v>0</v>
      </c>
      <c r="AG204" s="208">
        <f t="shared" ref="AG204" si="301">SUM(AG205:AG207)</f>
        <v>0</v>
      </c>
      <c r="AH204" s="208">
        <f t="shared" ref="AH204" si="302">SUM(AH205:AH207)</f>
        <v>0</v>
      </c>
      <c r="AI204" s="208">
        <f t="shared" ref="AI204" si="303">SUM(AI205:AI207)</f>
        <v>0</v>
      </c>
      <c r="AJ204" s="208">
        <f t="shared" ref="AJ204" si="304">SUM(AJ205:AJ207)</f>
        <v>0</v>
      </c>
      <c r="AK204" s="206">
        <f t="shared" ref="AK204" si="305">SUM(AK205:AK207)</f>
        <v>0</v>
      </c>
      <c r="AL204" s="208">
        <f t="shared" ref="AL204" si="306">SUM(AL205:AL207)</f>
        <v>0</v>
      </c>
      <c r="AM204" s="208">
        <f t="shared" ref="AM204" si="307">SUM(AM205:AM207)</f>
        <v>0</v>
      </c>
      <c r="AN204" s="208">
        <f t="shared" ref="AN204" si="308">SUM(AN205:AN207)</f>
        <v>0</v>
      </c>
      <c r="AO204" s="208">
        <f t="shared" ref="AO204" si="309">SUM(AO205:AO207)</f>
        <v>0</v>
      </c>
      <c r="AP204" s="206">
        <f t="shared" ref="AP204" si="310">SUM(AP205:AP207)</f>
        <v>0</v>
      </c>
      <c r="AQ204" s="206">
        <f t="shared" ref="AQ204" si="311">SUM(AQ205:AQ207)</f>
        <v>0</v>
      </c>
      <c r="AR204" s="323"/>
    </row>
    <row r="205" spans="1:44" ht="31.5" hidden="1">
      <c r="A205" s="326"/>
      <c r="B205" s="319"/>
      <c r="C205" s="319"/>
      <c r="D205" s="260" t="s">
        <v>37</v>
      </c>
      <c r="E205" s="209">
        <f t="shared" ref="E205:F207" si="312">H205+K205+N205+Q205+T205+W205+Z205+AC205+AF205+AI205+AL205+AO205</f>
        <v>0</v>
      </c>
      <c r="F205" s="209">
        <f t="shared" si="312"/>
        <v>0</v>
      </c>
      <c r="G205" s="208" t="e">
        <f t="shared" ref="G205:G207" si="313">F205/E205*100</f>
        <v>#DIV/0!</v>
      </c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7"/>
      <c r="AL205" s="209"/>
      <c r="AM205" s="209"/>
      <c r="AN205" s="209"/>
      <c r="AO205" s="209"/>
      <c r="AP205" s="207"/>
      <c r="AQ205" s="207"/>
      <c r="AR205" s="324"/>
    </row>
    <row r="206" spans="1:44" ht="46.5" hidden="1" customHeight="1">
      <c r="A206" s="326"/>
      <c r="B206" s="319"/>
      <c r="C206" s="319"/>
      <c r="D206" s="260" t="s">
        <v>2</v>
      </c>
      <c r="E206" s="209">
        <f t="shared" si="312"/>
        <v>0</v>
      </c>
      <c r="F206" s="209">
        <f t="shared" si="312"/>
        <v>0</v>
      </c>
      <c r="G206" s="208" t="e">
        <f t="shared" si="313"/>
        <v>#DIV/0!</v>
      </c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7"/>
      <c r="AL206" s="209"/>
      <c r="AM206" s="209"/>
      <c r="AN206" s="209"/>
      <c r="AO206" s="209"/>
      <c r="AP206" s="207"/>
      <c r="AQ206" s="207"/>
      <c r="AR206" s="324"/>
    </row>
    <row r="207" spans="1:44" ht="27.2" hidden="1" customHeight="1">
      <c r="A207" s="326"/>
      <c r="B207" s="319"/>
      <c r="C207" s="319"/>
      <c r="D207" s="261" t="s">
        <v>43</v>
      </c>
      <c r="E207" s="209">
        <f t="shared" si="312"/>
        <v>0</v>
      </c>
      <c r="F207" s="209">
        <f t="shared" si="312"/>
        <v>0</v>
      </c>
      <c r="G207" s="208" t="e">
        <f t="shared" si="313"/>
        <v>#DIV/0!</v>
      </c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9"/>
      <c r="AK207" s="207"/>
      <c r="AL207" s="209"/>
      <c r="AM207" s="209"/>
      <c r="AN207" s="209"/>
      <c r="AO207" s="209"/>
      <c r="AP207" s="207"/>
      <c r="AQ207" s="207"/>
      <c r="AR207" s="324"/>
    </row>
    <row r="208" spans="1:44" ht="20.25" hidden="1" customHeight="1">
      <c r="A208" s="337"/>
      <c r="B208" s="327" t="s">
        <v>337</v>
      </c>
      <c r="C208" s="328"/>
      <c r="D208" s="115" t="s">
        <v>41</v>
      </c>
      <c r="E208" s="208">
        <f>SUM(E209:E211)</f>
        <v>0</v>
      </c>
      <c r="F208" s="208">
        <f>SUM(F209:F211)</f>
        <v>0</v>
      </c>
      <c r="G208" s="208" t="e">
        <v>#DIV/0!</v>
      </c>
      <c r="H208" s="208">
        <f>SUM(H209:H211)</f>
        <v>0</v>
      </c>
      <c r="I208" s="208">
        <f t="shared" ref="I208" si="314">SUM(I209:I211)</f>
        <v>0</v>
      </c>
      <c r="J208" s="208">
        <f t="shared" ref="J208" si="315">SUM(J209:J211)</f>
        <v>0</v>
      </c>
      <c r="K208" s="208">
        <f t="shared" ref="K208" si="316">SUM(K209:K211)</f>
        <v>0</v>
      </c>
      <c r="L208" s="208">
        <f t="shared" ref="L208" si="317">SUM(L209:L211)</f>
        <v>0</v>
      </c>
      <c r="M208" s="208">
        <f t="shared" ref="M208" si="318">SUM(M209:M211)</f>
        <v>0</v>
      </c>
      <c r="N208" s="208">
        <f t="shared" ref="N208" si="319">SUM(N209:N211)</f>
        <v>0</v>
      </c>
      <c r="O208" s="208">
        <f t="shared" ref="O208" si="320">SUM(O209:O211)</f>
        <v>0</v>
      </c>
      <c r="P208" s="208">
        <f t="shared" ref="P208" si="321">SUM(P209:P211)</f>
        <v>0</v>
      </c>
      <c r="Q208" s="208">
        <f t="shared" ref="Q208" si="322">SUM(Q209:Q211)</f>
        <v>0</v>
      </c>
      <c r="R208" s="208">
        <f t="shared" ref="R208" si="323">SUM(R209:R211)</f>
        <v>0</v>
      </c>
      <c r="S208" s="208">
        <f t="shared" ref="S208" si="324">SUM(S209:S211)</f>
        <v>0</v>
      </c>
      <c r="T208" s="208">
        <f t="shared" ref="T208" si="325">SUM(T209:T211)</f>
        <v>0</v>
      </c>
      <c r="U208" s="208">
        <f t="shared" ref="U208" si="326">SUM(U209:U211)</f>
        <v>0</v>
      </c>
      <c r="V208" s="208">
        <f t="shared" ref="V208" si="327">SUM(V209:V211)</f>
        <v>0</v>
      </c>
      <c r="W208" s="208">
        <f t="shared" ref="W208" si="328">SUM(W209:W211)</f>
        <v>0</v>
      </c>
      <c r="X208" s="208">
        <f t="shared" ref="X208" si="329">SUM(X209:X211)</f>
        <v>0</v>
      </c>
      <c r="Y208" s="208">
        <f t="shared" ref="Y208" si="330">SUM(Y209:Y211)</f>
        <v>0</v>
      </c>
      <c r="Z208" s="208">
        <f t="shared" ref="Z208" si="331">SUM(Z209:Z211)</f>
        <v>0</v>
      </c>
      <c r="AA208" s="208">
        <f t="shared" ref="AA208" si="332">SUM(AA209:AA211)</f>
        <v>0</v>
      </c>
      <c r="AB208" s="208">
        <f t="shared" ref="AB208" si="333">SUM(AB209:AB211)</f>
        <v>0</v>
      </c>
      <c r="AC208" s="208">
        <f t="shared" ref="AC208" si="334">SUM(AC209:AC211)</f>
        <v>0</v>
      </c>
      <c r="AD208" s="208">
        <f t="shared" ref="AD208" si="335">SUM(AD209:AD211)</f>
        <v>0</v>
      </c>
      <c r="AE208" s="208">
        <f t="shared" ref="AE208" si="336">SUM(AE209:AE211)</f>
        <v>0</v>
      </c>
      <c r="AF208" s="208">
        <f t="shared" ref="AF208" si="337">SUM(AF209:AF211)</f>
        <v>0</v>
      </c>
      <c r="AG208" s="208">
        <f t="shared" ref="AG208" si="338">SUM(AG209:AG211)</f>
        <v>0</v>
      </c>
      <c r="AH208" s="208">
        <f t="shared" ref="AH208" si="339">SUM(AH209:AH211)</f>
        <v>0</v>
      </c>
      <c r="AI208" s="208">
        <f t="shared" ref="AI208" si="340">SUM(AI209:AI211)</f>
        <v>0</v>
      </c>
      <c r="AJ208" s="208">
        <f t="shared" ref="AJ208" si="341">SUM(AJ209:AJ211)</f>
        <v>0</v>
      </c>
      <c r="AK208" s="206">
        <f t="shared" ref="AK208" si="342">SUM(AK209:AK211)</f>
        <v>0</v>
      </c>
      <c r="AL208" s="208">
        <f t="shared" ref="AL208" si="343">SUM(AL209:AL211)</f>
        <v>0</v>
      </c>
      <c r="AM208" s="208">
        <f t="shared" ref="AM208" si="344">SUM(AM209:AM211)</f>
        <v>0</v>
      </c>
      <c r="AN208" s="208">
        <f t="shared" ref="AN208" si="345">SUM(AN209:AN211)</f>
        <v>0</v>
      </c>
      <c r="AO208" s="208">
        <f t="shared" ref="AO208" si="346">SUM(AO209:AO211)</f>
        <v>0</v>
      </c>
      <c r="AP208" s="206">
        <f t="shared" ref="AP208" si="347">SUM(AP209:AP211)</f>
        <v>0</v>
      </c>
      <c r="AQ208" s="206">
        <f t="shared" ref="AQ208" si="348">SUM(AQ209:AQ211)</f>
        <v>0</v>
      </c>
      <c r="AR208" s="333"/>
    </row>
    <row r="209" spans="1:44" ht="35.25" hidden="1" customHeight="1">
      <c r="A209" s="337"/>
      <c r="B209" s="329"/>
      <c r="C209" s="330"/>
      <c r="D209" s="260" t="s">
        <v>37</v>
      </c>
      <c r="E209" s="209">
        <f t="shared" ref="E209:F211" si="349">H209+K209+N209+Q209+T209+W209+Z209+AC209+AF209+AI209+AL209+AO209</f>
        <v>0</v>
      </c>
      <c r="F209" s="209">
        <f t="shared" si="349"/>
        <v>0</v>
      </c>
      <c r="G209" s="209" t="e">
        <v>#DIV/0!</v>
      </c>
      <c r="H209" s="209">
        <f>H205</f>
        <v>0</v>
      </c>
      <c r="I209" s="209">
        <f t="shared" ref="I209:AQ209" si="350">I205</f>
        <v>0</v>
      </c>
      <c r="J209" s="209">
        <f t="shared" si="350"/>
        <v>0</v>
      </c>
      <c r="K209" s="209">
        <f t="shared" si="350"/>
        <v>0</v>
      </c>
      <c r="L209" s="209">
        <f t="shared" si="350"/>
        <v>0</v>
      </c>
      <c r="M209" s="209">
        <f t="shared" si="350"/>
        <v>0</v>
      </c>
      <c r="N209" s="209">
        <f t="shared" si="350"/>
        <v>0</v>
      </c>
      <c r="O209" s="209">
        <f t="shared" si="350"/>
        <v>0</v>
      </c>
      <c r="P209" s="209">
        <f t="shared" si="350"/>
        <v>0</v>
      </c>
      <c r="Q209" s="209">
        <f t="shared" si="350"/>
        <v>0</v>
      </c>
      <c r="R209" s="209">
        <f t="shared" si="350"/>
        <v>0</v>
      </c>
      <c r="S209" s="209">
        <f t="shared" si="350"/>
        <v>0</v>
      </c>
      <c r="T209" s="209">
        <f t="shared" si="350"/>
        <v>0</v>
      </c>
      <c r="U209" s="209">
        <f t="shared" si="350"/>
        <v>0</v>
      </c>
      <c r="V209" s="209">
        <f t="shared" si="350"/>
        <v>0</v>
      </c>
      <c r="W209" s="209">
        <f t="shared" si="350"/>
        <v>0</v>
      </c>
      <c r="X209" s="209">
        <f t="shared" si="350"/>
        <v>0</v>
      </c>
      <c r="Y209" s="209">
        <f t="shared" si="350"/>
        <v>0</v>
      </c>
      <c r="Z209" s="209">
        <f t="shared" si="350"/>
        <v>0</v>
      </c>
      <c r="AA209" s="209">
        <f t="shared" si="350"/>
        <v>0</v>
      </c>
      <c r="AB209" s="209">
        <f t="shared" si="350"/>
        <v>0</v>
      </c>
      <c r="AC209" s="209">
        <f t="shared" si="350"/>
        <v>0</v>
      </c>
      <c r="AD209" s="209">
        <f t="shared" si="350"/>
        <v>0</v>
      </c>
      <c r="AE209" s="209">
        <f t="shared" si="350"/>
        <v>0</v>
      </c>
      <c r="AF209" s="209">
        <f t="shared" si="350"/>
        <v>0</v>
      </c>
      <c r="AG209" s="209">
        <f t="shared" si="350"/>
        <v>0</v>
      </c>
      <c r="AH209" s="209">
        <f t="shared" si="350"/>
        <v>0</v>
      </c>
      <c r="AI209" s="209">
        <f t="shared" si="350"/>
        <v>0</v>
      </c>
      <c r="AJ209" s="209">
        <f t="shared" si="350"/>
        <v>0</v>
      </c>
      <c r="AK209" s="207">
        <f t="shared" si="350"/>
        <v>0</v>
      </c>
      <c r="AL209" s="209">
        <f t="shared" si="350"/>
        <v>0</v>
      </c>
      <c r="AM209" s="209">
        <f t="shared" si="350"/>
        <v>0</v>
      </c>
      <c r="AN209" s="209">
        <f t="shared" si="350"/>
        <v>0</v>
      </c>
      <c r="AO209" s="209">
        <f t="shared" si="350"/>
        <v>0</v>
      </c>
      <c r="AP209" s="207">
        <f t="shared" si="350"/>
        <v>0</v>
      </c>
      <c r="AQ209" s="207">
        <f t="shared" si="350"/>
        <v>0</v>
      </c>
      <c r="AR209" s="334"/>
    </row>
    <row r="210" spans="1:44" ht="33" hidden="1" customHeight="1">
      <c r="A210" s="337"/>
      <c r="B210" s="329"/>
      <c r="C210" s="330"/>
      <c r="D210" s="260" t="s">
        <v>2</v>
      </c>
      <c r="E210" s="209">
        <f t="shared" si="349"/>
        <v>0</v>
      </c>
      <c r="F210" s="209">
        <f t="shared" si="349"/>
        <v>0</v>
      </c>
      <c r="G210" s="209" t="e">
        <v>#DIV/0!</v>
      </c>
      <c r="H210" s="209">
        <f t="shared" ref="H210:AQ210" si="351">H206</f>
        <v>0</v>
      </c>
      <c r="I210" s="209">
        <f t="shared" si="351"/>
        <v>0</v>
      </c>
      <c r="J210" s="209">
        <f t="shared" si="351"/>
        <v>0</v>
      </c>
      <c r="K210" s="209">
        <f t="shared" si="351"/>
        <v>0</v>
      </c>
      <c r="L210" s="209">
        <f t="shared" si="351"/>
        <v>0</v>
      </c>
      <c r="M210" s="209">
        <f t="shared" si="351"/>
        <v>0</v>
      </c>
      <c r="N210" s="209">
        <f t="shared" si="351"/>
        <v>0</v>
      </c>
      <c r="O210" s="209">
        <f t="shared" si="351"/>
        <v>0</v>
      </c>
      <c r="P210" s="209">
        <f t="shared" si="351"/>
        <v>0</v>
      </c>
      <c r="Q210" s="209">
        <f t="shared" si="351"/>
        <v>0</v>
      </c>
      <c r="R210" s="209">
        <f t="shared" si="351"/>
        <v>0</v>
      </c>
      <c r="S210" s="209">
        <f t="shared" si="351"/>
        <v>0</v>
      </c>
      <c r="T210" s="209">
        <f t="shared" si="351"/>
        <v>0</v>
      </c>
      <c r="U210" s="209">
        <f t="shared" si="351"/>
        <v>0</v>
      </c>
      <c r="V210" s="209">
        <f t="shared" si="351"/>
        <v>0</v>
      </c>
      <c r="W210" s="209">
        <f t="shared" si="351"/>
        <v>0</v>
      </c>
      <c r="X210" s="209">
        <f t="shared" si="351"/>
        <v>0</v>
      </c>
      <c r="Y210" s="209">
        <f t="shared" si="351"/>
        <v>0</v>
      </c>
      <c r="Z210" s="209">
        <f t="shared" si="351"/>
        <v>0</v>
      </c>
      <c r="AA210" s="209">
        <f t="shared" si="351"/>
        <v>0</v>
      </c>
      <c r="AB210" s="209">
        <f t="shared" si="351"/>
        <v>0</v>
      </c>
      <c r="AC210" s="209">
        <f t="shared" si="351"/>
        <v>0</v>
      </c>
      <c r="AD210" s="209">
        <f t="shared" si="351"/>
        <v>0</v>
      </c>
      <c r="AE210" s="209">
        <f t="shared" si="351"/>
        <v>0</v>
      </c>
      <c r="AF210" s="209">
        <f t="shared" si="351"/>
        <v>0</v>
      </c>
      <c r="AG210" s="209">
        <f t="shared" si="351"/>
        <v>0</v>
      </c>
      <c r="AH210" s="209">
        <f t="shared" si="351"/>
        <v>0</v>
      </c>
      <c r="AI210" s="209">
        <f t="shared" si="351"/>
        <v>0</v>
      </c>
      <c r="AJ210" s="209">
        <f t="shared" si="351"/>
        <v>0</v>
      </c>
      <c r="AK210" s="207">
        <f t="shared" si="351"/>
        <v>0</v>
      </c>
      <c r="AL210" s="209">
        <f t="shared" si="351"/>
        <v>0</v>
      </c>
      <c r="AM210" s="209">
        <f t="shared" si="351"/>
        <v>0</v>
      </c>
      <c r="AN210" s="209">
        <f t="shared" si="351"/>
        <v>0</v>
      </c>
      <c r="AO210" s="209">
        <f t="shared" si="351"/>
        <v>0</v>
      </c>
      <c r="AP210" s="207">
        <f t="shared" si="351"/>
        <v>0</v>
      </c>
      <c r="AQ210" s="207">
        <f t="shared" si="351"/>
        <v>0</v>
      </c>
      <c r="AR210" s="334"/>
    </row>
    <row r="211" spans="1:44" ht="19.7" hidden="1" customHeight="1">
      <c r="A211" s="337"/>
      <c r="B211" s="331"/>
      <c r="C211" s="332"/>
      <c r="D211" s="261" t="s">
        <v>43</v>
      </c>
      <c r="E211" s="209">
        <f t="shared" si="349"/>
        <v>0</v>
      </c>
      <c r="F211" s="209">
        <f t="shared" si="349"/>
        <v>0</v>
      </c>
      <c r="G211" s="209" t="e">
        <v>#DIV/0!</v>
      </c>
      <c r="H211" s="209">
        <f t="shared" ref="H211:AQ211" si="352">H207</f>
        <v>0</v>
      </c>
      <c r="I211" s="209">
        <f t="shared" si="352"/>
        <v>0</v>
      </c>
      <c r="J211" s="209">
        <f t="shared" si="352"/>
        <v>0</v>
      </c>
      <c r="K211" s="209">
        <f t="shared" si="352"/>
        <v>0</v>
      </c>
      <c r="L211" s="209">
        <f t="shared" si="352"/>
        <v>0</v>
      </c>
      <c r="M211" s="209">
        <f t="shared" si="352"/>
        <v>0</v>
      </c>
      <c r="N211" s="209">
        <f t="shared" si="352"/>
        <v>0</v>
      </c>
      <c r="O211" s="209">
        <f t="shared" si="352"/>
        <v>0</v>
      </c>
      <c r="P211" s="209">
        <f t="shared" si="352"/>
        <v>0</v>
      </c>
      <c r="Q211" s="209">
        <f t="shared" si="352"/>
        <v>0</v>
      </c>
      <c r="R211" s="209">
        <f t="shared" si="352"/>
        <v>0</v>
      </c>
      <c r="S211" s="209">
        <f t="shared" si="352"/>
        <v>0</v>
      </c>
      <c r="T211" s="209">
        <f t="shared" si="352"/>
        <v>0</v>
      </c>
      <c r="U211" s="209">
        <f t="shared" si="352"/>
        <v>0</v>
      </c>
      <c r="V211" s="209">
        <f t="shared" si="352"/>
        <v>0</v>
      </c>
      <c r="W211" s="209">
        <f t="shared" si="352"/>
        <v>0</v>
      </c>
      <c r="X211" s="209">
        <f t="shared" si="352"/>
        <v>0</v>
      </c>
      <c r="Y211" s="209">
        <f t="shared" si="352"/>
        <v>0</v>
      </c>
      <c r="Z211" s="209">
        <f t="shared" si="352"/>
        <v>0</v>
      </c>
      <c r="AA211" s="209">
        <f t="shared" si="352"/>
        <v>0</v>
      </c>
      <c r="AB211" s="209">
        <f t="shared" si="352"/>
        <v>0</v>
      </c>
      <c r="AC211" s="209">
        <f t="shared" si="352"/>
        <v>0</v>
      </c>
      <c r="AD211" s="209">
        <f t="shared" si="352"/>
        <v>0</v>
      </c>
      <c r="AE211" s="209">
        <f t="shared" si="352"/>
        <v>0</v>
      </c>
      <c r="AF211" s="209">
        <f t="shared" si="352"/>
        <v>0</v>
      </c>
      <c r="AG211" s="209">
        <f t="shared" si="352"/>
        <v>0</v>
      </c>
      <c r="AH211" s="209">
        <f t="shared" si="352"/>
        <v>0</v>
      </c>
      <c r="AI211" s="209">
        <f t="shared" si="352"/>
        <v>0</v>
      </c>
      <c r="AJ211" s="209">
        <f t="shared" si="352"/>
        <v>0</v>
      </c>
      <c r="AK211" s="207">
        <f t="shared" si="352"/>
        <v>0</v>
      </c>
      <c r="AL211" s="209">
        <f t="shared" si="352"/>
        <v>0</v>
      </c>
      <c r="AM211" s="209">
        <f t="shared" si="352"/>
        <v>0</v>
      </c>
      <c r="AN211" s="209">
        <f t="shared" si="352"/>
        <v>0</v>
      </c>
      <c r="AO211" s="209">
        <f t="shared" si="352"/>
        <v>0</v>
      </c>
      <c r="AP211" s="207">
        <f t="shared" si="352"/>
        <v>0</v>
      </c>
      <c r="AQ211" s="207">
        <f t="shared" si="352"/>
        <v>0</v>
      </c>
      <c r="AR211" s="334"/>
    </row>
    <row r="212" spans="1:44" ht="19.7" customHeight="1">
      <c r="A212" s="338" t="s">
        <v>362</v>
      </c>
      <c r="B212" s="339"/>
      <c r="C212" s="339"/>
      <c r="D212" s="339"/>
      <c r="E212" s="339"/>
      <c r="F212" s="339"/>
      <c r="G212" s="339"/>
      <c r="H212" s="339"/>
      <c r="I212" s="339"/>
      <c r="J212" s="339"/>
      <c r="K212" s="339"/>
      <c r="L212" s="339"/>
      <c r="M212" s="339"/>
      <c r="N212" s="339"/>
      <c r="O212" s="339"/>
      <c r="P212" s="339"/>
      <c r="Q212" s="339"/>
      <c r="R212" s="339"/>
      <c r="S212" s="339"/>
      <c r="T212" s="339"/>
      <c r="U212" s="339"/>
      <c r="V212" s="339"/>
      <c r="W212" s="339"/>
      <c r="X212" s="339"/>
      <c r="Y212" s="339"/>
      <c r="Z212" s="339"/>
      <c r="AA212" s="339"/>
      <c r="AB212" s="339"/>
      <c r="AC212" s="339"/>
      <c r="AD212" s="339"/>
      <c r="AE212" s="339"/>
      <c r="AF212" s="339"/>
      <c r="AG212" s="339"/>
      <c r="AH212" s="339"/>
      <c r="AI212" s="339"/>
      <c r="AJ212" s="339"/>
      <c r="AK212" s="339"/>
      <c r="AL212" s="339"/>
      <c r="AM212" s="339"/>
      <c r="AN212" s="339"/>
      <c r="AO212" s="339"/>
      <c r="AP212" s="339"/>
      <c r="AQ212" s="339"/>
      <c r="AR212" s="340"/>
    </row>
    <row r="213" spans="1:44" ht="18.75" customHeight="1">
      <c r="A213" s="326" t="s">
        <v>95</v>
      </c>
      <c r="B213" s="319" t="s">
        <v>339</v>
      </c>
      <c r="C213" s="319" t="s">
        <v>387</v>
      </c>
      <c r="D213" s="115" t="s">
        <v>41</v>
      </c>
      <c r="E213" s="208">
        <f>SUM(E214:E216)</f>
        <v>13914.16876</v>
      </c>
      <c r="F213" s="208">
        <f>SUM(F214:F216)</f>
        <v>926.18880000000001</v>
      </c>
      <c r="G213" s="208">
        <f>F213/E213*100</f>
        <v>6.6564436293354259</v>
      </c>
      <c r="H213" s="208">
        <f t="shared" ref="H213" si="353">SUM(H214:H216)</f>
        <v>0</v>
      </c>
      <c r="I213" s="208">
        <f t="shared" ref="I213" si="354">SUM(I214:I216)</f>
        <v>0</v>
      </c>
      <c r="J213" s="208">
        <f t="shared" ref="J213" si="355">SUM(J214:J216)</f>
        <v>0</v>
      </c>
      <c r="K213" s="208">
        <f t="shared" ref="K213" si="356">SUM(K214:K216)</f>
        <v>0</v>
      </c>
      <c r="L213" s="208">
        <f t="shared" ref="L213" si="357">SUM(L214:L216)</f>
        <v>0</v>
      </c>
      <c r="M213" s="208">
        <f t="shared" ref="M213" si="358">SUM(M214:M216)</f>
        <v>0</v>
      </c>
      <c r="N213" s="208">
        <f t="shared" ref="N213" si="359">SUM(N214:N216)</f>
        <v>0</v>
      </c>
      <c r="O213" s="208">
        <f t="shared" ref="O213" si="360">SUM(O214:O216)</f>
        <v>0</v>
      </c>
      <c r="P213" s="208">
        <f t="shared" ref="P213" si="361">SUM(P214:P216)</f>
        <v>0</v>
      </c>
      <c r="Q213" s="208">
        <f t="shared" ref="Q213" si="362">SUM(Q214:Q216)</f>
        <v>27</v>
      </c>
      <c r="R213" s="208">
        <f t="shared" ref="R213" si="363">SUM(R214:R216)</f>
        <v>27</v>
      </c>
      <c r="S213" s="208">
        <f t="shared" ref="S213" si="364">SUM(S214:S216)</f>
        <v>301</v>
      </c>
      <c r="T213" s="208">
        <f t="shared" ref="T213" si="365">SUM(T214:T216)</f>
        <v>0</v>
      </c>
      <c r="U213" s="208">
        <f t="shared" ref="U213" si="366">SUM(U214:U216)</f>
        <v>0</v>
      </c>
      <c r="V213" s="208">
        <f t="shared" ref="V213" si="367">SUM(V214:V216)</f>
        <v>0</v>
      </c>
      <c r="W213" s="208">
        <f t="shared" ref="W213" si="368">SUM(W214:W216)</f>
        <v>0</v>
      </c>
      <c r="X213" s="208">
        <f t="shared" ref="X213" si="369">SUM(X214:X216)</f>
        <v>0</v>
      </c>
      <c r="Y213" s="208">
        <f t="shared" ref="Y213" si="370">SUM(Y214:Y216)</f>
        <v>0</v>
      </c>
      <c r="Z213" s="208">
        <f t="shared" ref="Z213" si="371">SUM(Z214:Z216)</f>
        <v>27.295999999999999</v>
      </c>
      <c r="AA213" s="208">
        <f t="shared" ref="AA213" si="372">SUM(AA214:AA216)</f>
        <v>27.295999999999999</v>
      </c>
      <c r="AB213" s="208">
        <f t="shared" ref="AB213" si="373">SUM(AB214:AB216)</f>
        <v>0</v>
      </c>
      <c r="AC213" s="208">
        <f t="shared" ref="AC213" si="374">SUM(AC214:AC216)</f>
        <v>786.89279999999997</v>
      </c>
      <c r="AD213" s="208">
        <f t="shared" ref="AD213" si="375">SUM(AD214:AD216)</f>
        <v>786.89279999999997</v>
      </c>
      <c r="AE213" s="208">
        <f t="shared" ref="AE213" si="376">SUM(AE214:AE216)</f>
        <v>0</v>
      </c>
      <c r="AF213" s="208">
        <f t="shared" ref="AF213" si="377">SUM(AF214:AF216)</f>
        <v>85</v>
      </c>
      <c r="AG213" s="208">
        <f t="shared" ref="AG213" si="378">SUM(AG214:AG216)</f>
        <v>85</v>
      </c>
      <c r="AH213" s="208">
        <f t="shared" ref="AH213" si="379">SUM(AH214:AH216)</f>
        <v>0</v>
      </c>
      <c r="AI213" s="208">
        <f t="shared" ref="AI213" si="380">SUM(AI214:AI216)</f>
        <v>3544.5499600000003</v>
      </c>
      <c r="AJ213" s="208">
        <f t="shared" ref="AJ213" si="381">SUM(AJ214:AJ216)</f>
        <v>0</v>
      </c>
      <c r="AK213" s="206">
        <f t="shared" ref="AK213" si="382">SUM(AK214:AK216)</f>
        <v>0</v>
      </c>
      <c r="AL213" s="208">
        <f t="shared" ref="AL213" si="383">SUM(AL214:AL216)</f>
        <v>9443.43</v>
      </c>
      <c r="AM213" s="208">
        <f t="shared" ref="AM213" si="384">SUM(AM214:AM216)</f>
        <v>0</v>
      </c>
      <c r="AN213" s="208">
        <f t="shared" ref="AN213" si="385">SUM(AN214:AN216)</f>
        <v>0</v>
      </c>
      <c r="AO213" s="208">
        <f t="shared" ref="AO213" si="386">SUM(AO214:AO216)</f>
        <v>0</v>
      </c>
      <c r="AP213" s="206">
        <f t="shared" ref="AP213" si="387">SUM(AP214:AP216)</f>
        <v>0</v>
      </c>
      <c r="AQ213" s="206">
        <f t="shared" ref="AQ213" si="388">SUM(AQ214:AQ216)</f>
        <v>0</v>
      </c>
      <c r="AR213" s="323"/>
    </row>
    <row r="214" spans="1:44" ht="31.5">
      <c r="A214" s="326"/>
      <c r="B214" s="319"/>
      <c r="C214" s="319"/>
      <c r="D214" s="260" t="s">
        <v>37</v>
      </c>
      <c r="E214" s="209">
        <f t="shared" ref="E214:F216" si="389">H214+K214+N214+Q214+T214+W214+Z214+AC214+AF214+AI214+AL214+AO214</f>
        <v>0</v>
      </c>
      <c r="F214" s="209">
        <f t="shared" si="389"/>
        <v>0</v>
      </c>
      <c r="G214" s="208" t="e">
        <f t="shared" ref="G214:G216" si="390">F214/E214*100</f>
        <v>#DIV/0!</v>
      </c>
      <c r="H214" s="209">
        <f>H218+H222+H226+H230+H234+H238+H242+H246+H250+H254</f>
        <v>0</v>
      </c>
      <c r="I214" s="209">
        <f t="shared" ref="I214:AQ214" si="391">I218+I222+I226+I230+I234+I238+I242+I246+I250+I254</f>
        <v>0</v>
      </c>
      <c r="J214" s="209">
        <f t="shared" si="391"/>
        <v>0</v>
      </c>
      <c r="K214" s="209">
        <f t="shared" si="391"/>
        <v>0</v>
      </c>
      <c r="L214" s="209">
        <f t="shared" si="391"/>
        <v>0</v>
      </c>
      <c r="M214" s="209">
        <f t="shared" si="391"/>
        <v>0</v>
      </c>
      <c r="N214" s="209">
        <f t="shared" si="391"/>
        <v>0</v>
      </c>
      <c r="O214" s="209">
        <f t="shared" si="391"/>
        <v>0</v>
      </c>
      <c r="P214" s="209">
        <f t="shared" si="391"/>
        <v>0</v>
      </c>
      <c r="Q214" s="209">
        <f t="shared" si="391"/>
        <v>0</v>
      </c>
      <c r="R214" s="209">
        <f t="shared" si="391"/>
        <v>0</v>
      </c>
      <c r="S214" s="209">
        <f t="shared" si="391"/>
        <v>0</v>
      </c>
      <c r="T214" s="209">
        <f t="shared" si="391"/>
        <v>0</v>
      </c>
      <c r="U214" s="209">
        <f t="shared" si="391"/>
        <v>0</v>
      </c>
      <c r="V214" s="209">
        <f t="shared" si="391"/>
        <v>0</v>
      </c>
      <c r="W214" s="209">
        <f t="shared" si="391"/>
        <v>0</v>
      </c>
      <c r="X214" s="209">
        <f t="shared" si="391"/>
        <v>0</v>
      </c>
      <c r="Y214" s="209">
        <f t="shared" si="391"/>
        <v>0</v>
      </c>
      <c r="Z214" s="209">
        <f t="shared" si="391"/>
        <v>0</v>
      </c>
      <c r="AA214" s="209">
        <f t="shared" si="391"/>
        <v>0</v>
      </c>
      <c r="AB214" s="209">
        <f t="shared" si="391"/>
        <v>0</v>
      </c>
      <c r="AC214" s="209">
        <f t="shared" si="391"/>
        <v>0</v>
      </c>
      <c r="AD214" s="209">
        <f t="shared" si="391"/>
        <v>0</v>
      </c>
      <c r="AE214" s="209">
        <f t="shared" si="391"/>
        <v>0</v>
      </c>
      <c r="AF214" s="209">
        <f t="shared" si="391"/>
        <v>0</v>
      </c>
      <c r="AG214" s="209">
        <f t="shared" si="391"/>
        <v>0</v>
      </c>
      <c r="AH214" s="209">
        <f t="shared" si="391"/>
        <v>0</v>
      </c>
      <c r="AI214" s="209">
        <f t="shared" si="391"/>
        <v>0</v>
      </c>
      <c r="AJ214" s="209">
        <f t="shared" si="391"/>
        <v>0</v>
      </c>
      <c r="AK214" s="207">
        <f t="shared" si="391"/>
        <v>0</v>
      </c>
      <c r="AL214" s="209">
        <f t="shared" si="391"/>
        <v>0</v>
      </c>
      <c r="AM214" s="209">
        <f t="shared" si="391"/>
        <v>0</v>
      </c>
      <c r="AN214" s="209">
        <f t="shared" si="391"/>
        <v>0</v>
      </c>
      <c r="AO214" s="209">
        <f t="shared" si="391"/>
        <v>0</v>
      </c>
      <c r="AP214" s="207">
        <f t="shared" si="391"/>
        <v>0</v>
      </c>
      <c r="AQ214" s="207">
        <f t="shared" si="391"/>
        <v>0</v>
      </c>
      <c r="AR214" s="324"/>
    </row>
    <row r="215" spans="1:44" ht="46.5" customHeight="1">
      <c r="A215" s="326"/>
      <c r="B215" s="319"/>
      <c r="C215" s="319"/>
      <c r="D215" s="260" t="s">
        <v>2</v>
      </c>
      <c r="E215" s="209">
        <f t="shared" si="389"/>
        <v>0</v>
      </c>
      <c r="F215" s="209">
        <f t="shared" si="389"/>
        <v>0</v>
      </c>
      <c r="G215" s="208" t="e">
        <f t="shared" si="390"/>
        <v>#DIV/0!</v>
      </c>
      <c r="H215" s="209">
        <f t="shared" ref="H215:AQ215" si="392">H219+H223+H227+H231+H235+H239+H243+H247+H251+H255</f>
        <v>0</v>
      </c>
      <c r="I215" s="209">
        <f t="shared" si="392"/>
        <v>0</v>
      </c>
      <c r="J215" s="209">
        <f t="shared" si="392"/>
        <v>0</v>
      </c>
      <c r="K215" s="209">
        <f t="shared" si="392"/>
        <v>0</v>
      </c>
      <c r="L215" s="209">
        <f t="shared" si="392"/>
        <v>0</v>
      </c>
      <c r="M215" s="209">
        <f t="shared" si="392"/>
        <v>0</v>
      </c>
      <c r="N215" s="209">
        <f t="shared" si="392"/>
        <v>0</v>
      </c>
      <c r="O215" s="209">
        <f t="shared" si="392"/>
        <v>0</v>
      </c>
      <c r="P215" s="209">
        <f t="shared" si="392"/>
        <v>0</v>
      </c>
      <c r="Q215" s="209">
        <f t="shared" si="392"/>
        <v>0</v>
      </c>
      <c r="R215" s="209">
        <f t="shared" si="392"/>
        <v>0</v>
      </c>
      <c r="S215" s="209">
        <f t="shared" si="392"/>
        <v>0</v>
      </c>
      <c r="T215" s="209">
        <f t="shared" si="392"/>
        <v>0</v>
      </c>
      <c r="U215" s="209">
        <f t="shared" si="392"/>
        <v>0</v>
      </c>
      <c r="V215" s="209">
        <f t="shared" si="392"/>
        <v>0</v>
      </c>
      <c r="W215" s="209">
        <f t="shared" si="392"/>
        <v>0</v>
      </c>
      <c r="X215" s="209">
        <f t="shared" si="392"/>
        <v>0</v>
      </c>
      <c r="Y215" s="209">
        <f t="shared" si="392"/>
        <v>0</v>
      </c>
      <c r="Z215" s="209">
        <f t="shared" si="392"/>
        <v>0</v>
      </c>
      <c r="AA215" s="209">
        <f t="shared" si="392"/>
        <v>0</v>
      </c>
      <c r="AB215" s="209">
        <f t="shared" si="392"/>
        <v>0</v>
      </c>
      <c r="AC215" s="209">
        <f t="shared" si="392"/>
        <v>0</v>
      </c>
      <c r="AD215" s="209">
        <f t="shared" si="392"/>
        <v>0</v>
      </c>
      <c r="AE215" s="209">
        <f t="shared" si="392"/>
        <v>0</v>
      </c>
      <c r="AF215" s="209">
        <f t="shared" si="392"/>
        <v>0</v>
      </c>
      <c r="AG215" s="209">
        <f t="shared" si="392"/>
        <v>0</v>
      </c>
      <c r="AH215" s="209">
        <f t="shared" si="392"/>
        <v>0</v>
      </c>
      <c r="AI215" s="209">
        <f t="shared" si="392"/>
        <v>0</v>
      </c>
      <c r="AJ215" s="209">
        <f t="shared" si="392"/>
        <v>0</v>
      </c>
      <c r="AK215" s="207">
        <f t="shared" si="392"/>
        <v>0</v>
      </c>
      <c r="AL215" s="209">
        <f t="shared" si="392"/>
        <v>0</v>
      </c>
      <c r="AM215" s="209">
        <f t="shared" si="392"/>
        <v>0</v>
      </c>
      <c r="AN215" s="209">
        <f t="shared" si="392"/>
        <v>0</v>
      </c>
      <c r="AO215" s="209">
        <f t="shared" si="392"/>
        <v>0</v>
      </c>
      <c r="AP215" s="207">
        <f t="shared" si="392"/>
        <v>0</v>
      </c>
      <c r="AQ215" s="207">
        <f t="shared" si="392"/>
        <v>0</v>
      </c>
      <c r="AR215" s="324"/>
    </row>
    <row r="216" spans="1:44" ht="27.2" customHeight="1">
      <c r="A216" s="326"/>
      <c r="B216" s="319"/>
      <c r="C216" s="319"/>
      <c r="D216" s="261" t="s">
        <v>43</v>
      </c>
      <c r="E216" s="209">
        <f t="shared" si="389"/>
        <v>13914.16876</v>
      </c>
      <c r="F216" s="209">
        <f t="shared" si="389"/>
        <v>926.18880000000001</v>
      </c>
      <c r="G216" s="208">
        <f t="shared" si="390"/>
        <v>6.6564436293354259</v>
      </c>
      <c r="H216" s="209">
        <f t="shared" ref="H216:AQ216" si="393">H220+H224+H228+H232+H236+H240+H244+H248+H252+H256</f>
        <v>0</v>
      </c>
      <c r="I216" s="209">
        <f t="shared" si="393"/>
        <v>0</v>
      </c>
      <c r="J216" s="209">
        <f t="shared" si="393"/>
        <v>0</v>
      </c>
      <c r="K216" s="209">
        <f t="shared" si="393"/>
        <v>0</v>
      </c>
      <c r="L216" s="209">
        <f t="shared" si="393"/>
        <v>0</v>
      </c>
      <c r="M216" s="209">
        <f t="shared" si="393"/>
        <v>0</v>
      </c>
      <c r="N216" s="209">
        <f t="shared" si="393"/>
        <v>0</v>
      </c>
      <c r="O216" s="209">
        <f t="shared" si="393"/>
        <v>0</v>
      </c>
      <c r="P216" s="209">
        <f t="shared" si="393"/>
        <v>0</v>
      </c>
      <c r="Q216" s="209">
        <f t="shared" si="393"/>
        <v>27</v>
      </c>
      <c r="R216" s="209">
        <f t="shared" si="393"/>
        <v>27</v>
      </c>
      <c r="S216" s="209">
        <f t="shared" si="393"/>
        <v>301</v>
      </c>
      <c r="T216" s="209">
        <f t="shared" si="393"/>
        <v>0</v>
      </c>
      <c r="U216" s="209">
        <f t="shared" si="393"/>
        <v>0</v>
      </c>
      <c r="V216" s="209">
        <f t="shared" si="393"/>
        <v>0</v>
      </c>
      <c r="W216" s="209">
        <f t="shared" si="393"/>
        <v>0</v>
      </c>
      <c r="X216" s="209">
        <f t="shared" si="393"/>
        <v>0</v>
      </c>
      <c r="Y216" s="209">
        <f t="shared" si="393"/>
        <v>0</v>
      </c>
      <c r="Z216" s="209">
        <f t="shared" si="393"/>
        <v>27.295999999999999</v>
      </c>
      <c r="AA216" s="209">
        <f t="shared" si="393"/>
        <v>27.295999999999999</v>
      </c>
      <c r="AB216" s="209">
        <f t="shared" si="393"/>
        <v>0</v>
      </c>
      <c r="AC216" s="209">
        <f t="shared" si="393"/>
        <v>786.89279999999997</v>
      </c>
      <c r="AD216" s="209">
        <f t="shared" si="393"/>
        <v>786.89279999999997</v>
      </c>
      <c r="AE216" s="209">
        <f t="shared" si="393"/>
        <v>0</v>
      </c>
      <c r="AF216" s="209">
        <f t="shared" si="393"/>
        <v>85</v>
      </c>
      <c r="AG216" s="209">
        <f t="shared" si="393"/>
        <v>85</v>
      </c>
      <c r="AH216" s="209">
        <f t="shared" si="393"/>
        <v>0</v>
      </c>
      <c r="AI216" s="209">
        <f t="shared" si="393"/>
        <v>3544.5499600000003</v>
      </c>
      <c r="AJ216" s="209">
        <f t="shared" si="393"/>
        <v>0</v>
      </c>
      <c r="AK216" s="207">
        <f t="shared" si="393"/>
        <v>0</v>
      </c>
      <c r="AL216" s="209">
        <f t="shared" si="393"/>
        <v>9443.43</v>
      </c>
      <c r="AM216" s="209">
        <f t="shared" si="393"/>
        <v>0</v>
      </c>
      <c r="AN216" s="209">
        <f t="shared" si="393"/>
        <v>0</v>
      </c>
      <c r="AO216" s="209">
        <f t="shared" si="393"/>
        <v>0</v>
      </c>
      <c r="AP216" s="207">
        <f t="shared" si="393"/>
        <v>0</v>
      </c>
      <c r="AQ216" s="207">
        <f t="shared" si="393"/>
        <v>0</v>
      </c>
      <c r="AR216" s="324"/>
    </row>
    <row r="217" spans="1:44" ht="18.75" customHeight="1">
      <c r="A217" s="326" t="s">
        <v>450</v>
      </c>
      <c r="B217" s="319" t="s">
        <v>459</v>
      </c>
      <c r="C217" s="319" t="s">
        <v>387</v>
      </c>
      <c r="D217" s="115" t="s">
        <v>41</v>
      </c>
      <c r="E217" s="208">
        <f>SUM(E218:E220)</f>
        <v>54.832000000000001</v>
      </c>
      <c r="F217" s="208">
        <f>SUM(F218:F220)</f>
        <v>7</v>
      </c>
      <c r="G217" s="208">
        <f>F217/E217*100</f>
        <v>12.766267872775023</v>
      </c>
      <c r="H217" s="208">
        <f t="shared" ref="H217" si="394">SUM(H218:H220)</f>
        <v>0</v>
      </c>
      <c r="I217" s="208">
        <f t="shared" ref="I217:AQ217" si="395">SUM(I218:I220)</f>
        <v>0</v>
      </c>
      <c r="J217" s="208">
        <f t="shared" si="395"/>
        <v>0</v>
      </c>
      <c r="K217" s="208">
        <f t="shared" si="395"/>
        <v>0</v>
      </c>
      <c r="L217" s="208">
        <f t="shared" si="395"/>
        <v>0</v>
      </c>
      <c r="M217" s="208">
        <f t="shared" si="395"/>
        <v>0</v>
      </c>
      <c r="N217" s="208">
        <f t="shared" si="395"/>
        <v>0</v>
      </c>
      <c r="O217" s="208">
        <f t="shared" si="395"/>
        <v>0</v>
      </c>
      <c r="P217" s="208">
        <f t="shared" si="395"/>
        <v>0</v>
      </c>
      <c r="Q217" s="208">
        <f t="shared" si="395"/>
        <v>7</v>
      </c>
      <c r="R217" s="208">
        <f t="shared" si="395"/>
        <v>7</v>
      </c>
      <c r="S217" s="230">
        <f>R217/Q217</f>
        <v>1</v>
      </c>
      <c r="T217" s="208">
        <f t="shared" si="395"/>
        <v>0</v>
      </c>
      <c r="U217" s="208">
        <f t="shared" si="395"/>
        <v>0</v>
      </c>
      <c r="V217" s="208">
        <f t="shared" si="395"/>
        <v>0</v>
      </c>
      <c r="W217" s="208">
        <f t="shared" si="395"/>
        <v>0</v>
      </c>
      <c r="X217" s="208">
        <f t="shared" si="395"/>
        <v>0</v>
      </c>
      <c r="Y217" s="208">
        <f t="shared" si="395"/>
        <v>0</v>
      </c>
      <c r="Z217" s="208">
        <f t="shared" si="395"/>
        <v>0</v>
      </c>
      <c r="AA217" s="208">
        <f t="shared" si="395"/>
        <v>0</v>
      </c>
      <c r="AB217" s="208">
        <f t="shared" si="395"/>
        <v>0</v>
      </c>
      <c r="AC217" s="208">
        <f t="shared" si="395"/>
        <v>0</v>
      </c>
      <c r="AD217" s="208">
        <f t="shared" si="395"/>
        <v>0</v>
      </c>
      <c r="AE217" s="208">
        <f t="shared" si="395"/>
        <v>0</v>
      </c>
      <c r="AF217" s="208">
        <f t="shared" si="395"/>
        <v>0</v>
      </c>
      <c r="AG217" s="208">
        <f t="shared" si="395"/>
        <v>0</v>
      </c>
      <c r="AH217" s="208">
        <f t="shared" si="395"/>
        <v>0</v>
      </c>
      <c r="AI217" s="208">
        <f t="shared" si="395"/>
        <v>47.832000000000001</v>
      </c>
      <c r="AJ217" s="208">
        <f t="shared" si="395"/>
        <v>0</v>
      </c>
      <c r="AK217" s="206">
        <f t="shared" si="395"/>
        <v>0</v>
      </c>
      <c r="AL217" s="208">
        <f t="shared" si="395"/>
        <v>0</v>
      </c>
      <c r="AM217" s="208">
        <f t="shared" si="395"/>
        <v>0</v>
      </c>
      <c r="AN217" s="208">
        <f t="shared" si="395"/>
        <v>0</v>
      </c>
      <c r="AO217" s="208">
        <f t="shared" si="395"/>
        <v>0</v>
      </c>
      <c r="AP217" s="206">
        <f t="shared" si="395"/>
        <v>0</v>
      </c>
      <c r="AQ217" s="206">
        <f t="shared" si="395"/>
        <v>0</v>
      </c>
      <c r="AR217" s="323"/>
    </row>
    <row r="218" spans="1:44" ht="31.5">
      <c r="A218" s="326"/>
      <c r="B218" s="319"/>
      <c r="C218" s="319"/>
      <c r="D218" s="260" t="s">
        <v>37</v>
      </c>
      <c r="E218" s="209">
        <f t="shared" ref="E218:E220" si="396">H218+K218+N218+Q218+T218+W218+Z218+AC218+AF218+AI218+AL218+AO218</f>
        <v>0</v>
      </c>
      <c r="F218" s="209">
        <f t="shared" ref="F218:F220" si="397">I218+L218+O218+R218+U218+X218+AA218+AD218+AG218+AJ218+AM218+AP218</f>
        <v>0</v>
      </c>
      <c r="G218" s="208" t="e">
        <f t="shared" ref="G218:G220" si="398">F218/E218*100</f>
        <v>#DIV/0!</v>
      </c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9"/>
      <c r="AK218" s="207"/>
      <c r="AL218" s="209"/>
      <c r="AM218" s="209"/>
      <c r="AN218" s="209"/>
      <c r="AO218" s="209"/>
      <c r="AP218" s="207"/>
      <c r="AQ218" s="207"/>
      <c r="AR218" s="324"/>
    </row>
    <row r="219" spans="1:44" ht="46.5" customHeight="1">
      <c r="A219" s="326"/>
      <c r="B219" s="319"/>
      <c r="C219" s="319"/>
      <c r="D219" s="260" t="s">
        <v>2</v>
      </c>
      <c r="E219" s="209">
        <f t="shared" si="396"/>
        <v>0</v>
      </c>
      <c r="F219" s="209">
        <f t="shared" si="397"/>
        <v>0</v>
      </c>
      <c r="G219" s="208" t="e">
        <f t="shared" si="398"/>
        <v>#DIV/0!</v>
      </c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9"/>
      <c r="AK219" s="207"/>
      <c r="AL219" s="209"/>
      <c r="AM219" s="209"/>
      <c r="AN219" s="209"/>
      <c r="AO219" s="209"/>
      <c r="AP219" s="207"/>
      <c r="AQ219" s="207"/>
      <c r="AR219" s="324"/>
    </row>
    <row r="220" spans="1:44" ht="27.2" customHeight="1">
      <c r="A220" s="326"/>
      <c r="B220" s="319"/>
      <c r="C220" s="319"/>
      <c r="D220" s="261" t="s">
        <v>43</v>
      </c>
      <c r="E220" s="209">
        <f t="shared" si="396"/>
        <v>54.832000000000001</v>
      </c>
      <c r="F220" s="209">
        <f t="shared" si="397"/>
        <v>7</v>
      </c>
      <c r="G220" s="208">
        <f t="shared" si="398"/>
        <v>12.766267872775023</v>
      </c>
      <c r="H220" s="209"/>
      <c r="I220" s="209"/>
      <c r="J220" s="209"/>
      <c r="K220" s="209"/>
      <c r="L220" s="209"/>
      <c r="M220" s="209"/>
      <c r="N220" s="209"/>
      <c r="O220" s="209"/>
      <c r="P220" s="209"/>
      <c r="Q220" s="209">
        <v>7</v>
      </c>
      <c r="R220" s="209">
        <v>7</v>
      </c>
      <c r="S220" s="230">
        <f>R220/Q220</f>
        <v>1</v>
      </c>
      <c r="T220" s="173"/>
      <c r="U220" s="209"/>
      <c r="V220" s="209"/>
      <c r="W220" s="173"/>
      <c r="X220" s="209"/>
      <c r="Y220" s="209"/>
      <c r="Z220" s="173"/>
      <c r="AA220" s="209"/>
      <c r="AB220" s="209"/>
      <c r="AC220" s="173"/>
      <c r="AD220" s="209"/>
      <c r="AE220" s="209"/>
      <c r="AF220" s="173"/>
      <c r="AG220" s="209"/>
      <c r="AH220" s="209"/>
      <c r="AI220" s="173">
        <f>54.832-7</f>
        <v>47.832000000000001</v>
      </c>
      <c r="AJ220" s="209"/>
      <c r="AK220" s="207"/>
      <c r="AL220" s="209"/>
      <c r="AM220" s="209"/>
      <c r="AN220" s="209"/>
      <c r="AO220" s="209"/>
      <c r="AP220" s="207"/>
      <c r="AQ220" s="207"/>
      <c r="AR220" s="324"/>
    </row>
    <row r="221" spans="1:44" ht="18.75" customHeight="1">
      <c r="A221" s="326" t="s">
        <v>451</v>
      </c>
      <c r="B221" s="319" t="s">
        <v>460</v>
      </c>
      <c r="C221" s="319" t="s">
        <v>387</v>
      </c>
      <c r="D221" s="115" t="s">
        <v>41</v>
      </c>
      <c r="E221" s="208">
        <f>SUM(E222:E224)</f>
        <v>2470.6786000000002</v>
      </c>
      <c r="F221" s="208">
        <f>SUM(F222:F224)</f>
        <v>871.89279999999997</v>
      </c>
      <c r="G221" s="208">
        <f>F221/E221*100</f>
        <v>35.289608288184468</v>
      </c>
      <c r="H221" s="208">
        <f t="shared" ref="H221" si="399">SUM(H222:H224)</f>
        <v>0</v>
      </c>
      <c r="I221" s="208">
        <f t="shared" ref="I221:AQ221" si="400">SUM(I222:I224)</f>
        <v>0</v>
      </c>
      <c r="J221" s="208">
        <f t="shared" si="400"/>
        <v>0</v>
      </c>
      <c r="K221" s="208">
        <f t="shared" si="400"/>
        <v>0</v>
      </c>
      <c r="L221" s="208">
        <f t="shared" si="400"/>
        <v>0</v>
      </c>
      <c r="M221" s="208">
        <f t="shared" si="400"/>
        <v>0</v>
      </c>
      <c r="N221" s="208">
        <f t="shared" si="400"/>
        <v>0</v>
      </c>
      <c r="O221" s="208">
        <f t="shared" si="400"/>
        <v>0</v>
      </c>
      <c r="P221" s="208">
        <f t="shared" si="400"/>
        <v>0</v>
      </c>
      <c r="Q221" s="208">
        <f t="shared" si="400"/>
        <v>0</v>
      </c>
      <c r="R221" s="208">
        <f t="shared" si="400"/>
        <v>0</v>
      </c>
      <c r="S221" s="208">
        <f t="shared" si="400"/>
        <v>0</v>
      </c>
      <c r="T221" s="208">
        <f t="shared" si="400"/>
        <v>0</v>
      </c>
      <c r="U221" s="208">
        <f t="shared" si="400"/>
        <v>0</v>
      </c>
      <c r="V221" s="208">
        <f t="shared" si="400"/>
        <v>0</v>
      </c>
      <c r="W221" s="208">
        <f t="shared" si="400"/>
        <v>0</v>
      </c>
      <c r="X221" s="208">
        <f t="shared" si="400"/>
        <v>0</v>
      </c>
      <c r="Y221" s="208">
        <f t="shared" si="400"/>
        <v>0</v>
      </c>
      <c r="Z221" s="208">
        <f t="shared" si="400"/>
        <v>0</v>
      </c>
      <c r="AA221" s="208">
        <f t="shared" si="400"/>
        <v>0</v>
      </c>
      <c r="AB221" s="208">
        <f t="shared" si="400"/>
        <v>0</v>
      </c>
      <c r="AC221" s="208">
        <f t="shared" si="400"/>
        <v>786.89279999999997</v>
      </c>
      <c r="AD221" s="208">
        <f t="shared" si="400"/>
        <v>786.89279999999997</v>
      </c>
      <c r="AE221" s="208">
        <f t="shared" si="400"/>
        <v>0</v>
      </c>
      <c r="AF221" s="208">
        <f t="shared" si="400"/>
        <v>85</v>
      </c>
      <c r="AG221" s="208">
        <f t="shared" si="400"/>
        <v>85</v>
      </c>
      <c r="AH221" s="208">
        <f t="shared" si="400"/>
        <v>0</v>
      </c>
      <c r="AI221" s="208">
        <f t="shared" si="400"/>
        <v>1598.7858000000001</v>
      </c>
      <c r="AJ221" s="208">
        <f t="shared" si="400"/>
        <v>0</v>
      </c>
      <c r="AK221" s="206">
        <f t="shared" si="400"/>
        <v>0</v>
      </c>
      <c r="AL221" s="208">
        <f t="shared" si="400"/>
        <v>0</v>
      </c>
      <c r="AM221" s="208">
        <f t="shared" si="400"/>
        <v>0</v>
      </c>
      <c r="AN221" s="208">
        <f t="shared" si="400"/>
        <v>0</v>
      </c>
      <c r="AO221" s="208">
        <f t="shared" si="400"/>
        <v>0</v>
      </c>
      <c r="AP221" s="206">
        <f t="shared" si="400"/>
        <v>0</v>
      </c>
      <c r="AQ221" s="206">
        <f t="shared" si="400"/>
        <v>0</v>
      </c>
      <c r="AR221" s="323"/>
    </row>
    <row r="222" spans="1:44" ht="31.5">
      <c r="A222" s="326"/>
      <c r="B222" s="319"/>
      <c r="C222" s="319"/>
      <c r="D222" s="260" t="s">
        <v>37</v>
      </c>
      <c r="E222" s="209">
        <f t="shared" ref="E222:E224" si="401">H222+K222+N222+Q222+T222+W222+Z222+AC222+AF222+AI222+AL222+AO222</f>
        <v>0</v>
      </c>
      <c r="F222" s="209">
        <f t="shared" ref="F222:F224" si="402">I222+L222+O222+R222+U222+X222+AA222+AD222+AG222+AJ222+AM222+AP222</f>
        <v>0</v>
      </c>
      <c r="G222" s="208" t="e">
        <f t="shared" ref="G222:G224" si="403">F222/E222*100</f>
        <v>#DIV/0!</v>
      </c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  <c r="AA222" s="209"/>
      <c r="AB222" s="209"/>
      <c r="AC222" s="209"/>
      <c r="AD222" s="209"/>
      <c r="AE222" s="209"/>
      <c r="AF222" s="209"/>
      <c r="AG222" s="209"/>
      <c r="AH222" s="209"/>
      <c r="AI222" s="209"/>
      <c r="AJ222" s="209"/>
      <c r="AK222" s="207"/>
      <c r="AL222" s="209"/>
      <c r="AM222" s="209"/>
      <c r="AN222" s="209"/>
      <c r="AO222" s="209"/>
      <c r="AP222" s="207"/>
      <c r="AQ222" s="207"/>
      <c r="AR222" s="324"/>
    </row>
    <row r="223" spans="1:44" ht="46.5" customHeight="1">
      <c r="A223" s="326"/>
      <c r="B223" s="319"/>
      <c r="C223" s="319"/>
      <c r="D223" s="260" t="s">
        <v>2</v>
      </c>
      <c r="E223" s="209">
        <f t="shared" si="401"/>
        <v>0</v>
      </c>
      <c r="F223" s="209">
        <f t="shared" si="402"/>
        <v>0</v>
      </c>
      <c r="G223" s="208" t="e">
        <f t="shared" si="403"/>
        <v>#DIV/0!</v>
      </c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9"/>
      <c r="AB223" s="209"/>
      <c r="AC223" s="209"/>
      <c r="AD223" s="209"/>
      <c r="AE223" s="209"/>
      <c r="AF223" s="209"/>
      <c r="AG223" s="209"/>
      <c r="AH223" s="209"/>
      <c r="AI223" s="209"/>
      <c r="AJ223" s="209"/>
      <c r="AK223" s="207"/>
      <c r="AL223" s="209"/>
      <c r="AM223" s="209"/>
      <c r="AN223" s="209"/>
      <c r="AO223" s="209"/>
      <c r="AP223" s="207"/>
      <c r="AQ223" s="207"/>
      <c r="AR223" s="324"/>
    </row>
    <row r="224" spans="1:44" ht="27.2" customHeight="1">
      <c r="A224" s="326"/>
      <c r="B224" s="319"/>
      <c r="C224" s="319"/>
      <c r="D224" s="261" t="s">
        <v>43</v>
      </c>
      <c r="E224" s="209">
        <f t="shared" si="401"/>
        <v>2470.6786000000002</v>
      </c>
      <c r="F224" s="209">
        <f t="shared" si="402"/>
        <v>871.89279999999997</v>
      </c>
      <c r="G224" s="208">
        <f t="shared" si="403"/>
        <v>35.289608288184468</v>
      </c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173"/>
      <c r="U224" s="209"/>
      <c r="V224" s="209"/>
      <c r="W224" s="209"/>
      <c r="X224" s="209"/>
      <c r="Y224" s="209"/>
      <c r="Z224" s="209"/>
      <c r="AA224" s="209"/>
      <c r="AB224" s="209"/>
      <c r="AC224" s="255">
        <v>786.89279999999997</v>
      </c>
      <c r="AD224" s="255">
        <v>786.89279999999997</v>
      </c>
      <c r="AE224" s="209"/>
      <c r="AF224" s="173">
        <v>85</v>
      </c>
      <c r="AG224" s="209">
        <v>85</v>
      </c>
      <c r="AH224" s="209"/>
      <c r="AI224" s="173">
        <f>1683.7858-85</f>
        <v>1598.7858000000001</v>
      </c>
      <c r="AJ224" s="209"/>
      <c r="AK224" s="207"/>
      <c r="AL224" s="209"/>
      <c r="AM224" s="209"/>
      <c r="AN224" s="209"/>
      <c r="AO224" s="209"/>
      <c r="AP224" s="207"/>
      <c r="AQ224" s="207"/>
      <c r="AR224" s="324"/>
    </row>
    <row r="225" spans="1:44" ht="18.75" customHeight="1">
      <c r="A225" s="326" t="s">
        <v>452</v>
      </c>
      <c r="B225" s="319" t="s">
        <v>461</v>
      </c>
      <c r="C225" s="319" t="s">
        <v>387</v>
      </c>
      <c r="D225" s="115" t="s">
        <v>41</v>
      </c>
      <c r="E225" s="208">
        <f>SUM(E226:E228)</f>
        <v>42.452500000000001</v>
      </c>
      <c r="F225" s="208">
        <f>SUM(F226:F228)</f>
        <v>0</v>
      </c>
      <c r="G225" s="208">
        <f>F225/E225*100</f>
        <v>0</v>
      </c>
      <c r="H225" s="208">
        <f t="shared" ref="H225" si="404">SUM(H226:H228)</f>
        <v>0</v>
      </c>
      <c r="I225" s="208">
        <f t="shared" ref="I225:AQ225" si="405">SUM(I226:I228)</f>
        <v>0</v>
      </c>
      <c r="J225" s="208">
        <f t="shared" si="405"/>
        <v>0</v>
      </c>
      <c r="K225" s="208">
        <f t="shared" si="405"/>
        <v>0</v>
      </c>
      <c r="L225" s="208">
        <f t="shared" si="405"/>
        <v>0</v>
      </c>
      <c r="M225" s="208">
        <f t="shared" si="405"/>
        <v>0</v>
      </c>
      <c r="N225" s="208">
        <f t="shared" si="405"/>
        <v>0</v>
      </c>
      <c r="O225" s="208">
        <f t="shared" si="405"/>
        <v>0</v>
      </c>
      <c r="P225" s="208">
        <f t="shared" si="405"/>
        <v>0</v>
      </c>
      <c r="Q225" s="208">
        <f t="shared" si="405"/>
        <v>0</v>
      </c>
      <c r="R225" s="208">
        <f t="shared" si="405"/>
        <v>0</v>
      </c>
      <c r="S225" s="208">
        <f t="shared" si="405"/>
        <v>0</v>
      </c>
      <c r="T225" s="208">
        <f t="shared" si="405"/>
        <v>0</v>
      </c>
      <c r="U225" s="208">
        <f t="shared" si="405"/>
        <v>0</v>
      </c>
      <c r="V225" s="208">
        <f t="shared" si="405"/>
        <v>0</v>
      </c>
      <c r="W225" s="208">
        <f t="shared" si="405"/>
        <v>0</v>
      </c>
      <c r="X225" s="208">
        <f t="shared" si="405"/>
        <v>0</v>
      </c>
      <c r="Y225" s="208">
        <f t="shared" si="405"/>
        <v>0</v>
      </c>
      <c r="Z225" s="208">
        <f t="shared" si="405"/>
        <v>0</v>
      </c>
      <c r="AA225" s="208">
        <f t="shared" si="405"/>
        <v>0</v>
      </c>
      <c r="AB225" s="208">
        <f t="shared" si="405"/>
        <v>0</v>
      </c>
      <c r="AC225" s="208">
        <f t="shared" si="405"/>
        <v>0</v>
      </c>
      <c r="AD225" s="208">
        <f t="shared" si="405"/>
        <v>0</v>
      </c>
      <c r="AE225" s="208">
        <f t="shared" si="405"/>
        <v>0</v>
      </c>
      <c r="AF225" s="208">
        <f t="shared" si="405"/>
        <v>0</v>
      </c>
      <c r="AG225" s="208">
        <f t="shared" si="405"/>
        <v>0</v>
      </c>
      <c r="AH225" s="208">
        <f t="shared" si="405"/>
        <v>0</v>
      </c>
      <c r="AI225" s="208">
        <f t="shared" si="405"/>
        <v>42.452500000000001</v>
      </c>
      <c r="AJ225" s="208">
        <f t="shared" si="405"/>
        <v>0</v>
      </c>
      <c r="AK225" s="206">
        <f t="shared" si="405"/>
        <v>0</v>
      </c>
      <c r="AL225" s="208">
        <f t="shared" si="405"/>
        <v>0</v>
      </c>
      <c r="AM225" s="208">
        <f t="shared" si="405"/>
        <v>0</v>
      </c>
      <c r="AN225" s="208">
        <f t="shared" si="405"/>
        <v>0</v>
      </c>
      <c r="AO225" s="208">
        <f t="shared" si="405"/>
        <v>0</v>
      </c>
      <c r="AP225" s="206">
        <f t="shared" si="405"/>
        <v>0</v>
      </c>
      <c r="AQ225" s="206">
        <f t="shared" si="405"/>
        <v>0</v>
      </c>
      <c r="AR225" s="323"/>
    </row>
    <row r="226" spans="1:44" ht="31.5">
      <c r="A226" s="326"/>
      <c r="B226" s="319"/>
      <c r="C226" s="319"/>
      <c r="D226" s="260" t="s">
        <v>37</v>
      </c>
      <c r="E226" s="209">
        <f t="shared" ref="E226:E228" si="406">H226+K226+N226+Q226+T226+W226+Z226+AC226+AF226+AI226+AL226+AO226</f>
        <v>0</v>
      </c>
      <c r="F226" s="209">
        <f t="shared" ref="F226:F228" si="407">I226+L226+O226+R226+U226+X226+AA226+AD226+AG226+AJ226+AM226+AP226</f>
        <v>0</v>
      </c>
      <c r="G226" s="208" t="e">
        <f t="shared" ref="G226:G228" si="408">F226/E226*100</f>
        <v>#DIV/0!</v>
      </c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9"/>
      <c r="AD226" s="209"/>
      <c r="AE226" s="209"/>
      <c r="AF226" s="209"/>
      <c r="AG226" s="209"/>
      <c r="AH226" s="209"/>
      <c r="AI226" s="209"/>
      <c r="AJ226" s="209"/>
      <c r="AK226" s="207"/>
      <c r="AL226" s="209"/>
      <c r="AM226" s="209"/>
      <c r="AN226" s="209"/>
      <c r="AO226" s="209"/>
      <c r="AP226" s="207"/>
      <c r="AQ226" s="207"/>
      <c r="AR226" s="324"/>
    </row>
    <row r="227" spans="1:44" ht="46.5" customHeight="1">
      <c r="A227" s="326"/>
      <c r="B227" s="319"/>
      <c r="C227" s="319"/>
      <c r="D227" s="260" t="s">
        <v>2</v>
      </c>
      <c r="E227" s="209">
        <f t="shared" si="406"/>
        <v>0</v>
      </c>
      <c r="F227" s="209">
        <f t="shared" si="407"/>
        <v>0</v>
      </c>
      <c r="G227" s="208" t="e">
        <f t="shared" si="408"/>
        <v>#DIV/0!</v>
      </c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9"/>
      <c r="AK227" s="207"/>
      <c r="AL227" s="209"/>
      <c r="AM227" s="209"/>
      <c r="AN227" s="209"/>
      <c r="AO227" s="209"/>
      <c r="AP227" s="207"/>
      <c r="AQ227" s="207"/>
      <c r="AR227" s="324"/>
    </row>
    <row r="228" spans="1:44" ht="27.2" customHeight="1">
      <c r="A228" s="326"/>
      <c r="B228" s="319"/>
      <c r="C228" s="319"/>
      <c r="D228" s="261" t="s">
        <v>43</v>
      </c>
      <c r="E228" s="209">
        <f t="shared" si="406"/>
        <v>42.452500000000001</v>
      </c>
      <c r="F228" s="209">
        <f t="shared" si="407"/>
        <v>0</v>
      </c>
      <c r="G228" s="208">
        <f t="shared" si="408"/>
        <v>0</v>
      </c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173"/>
      <c r="U228" s="209"/>
      <c r="V228" s="209"/>
      <c r="W228" s="173"/>
      <c r="X228" s="209"/>
      <c r="Y228" s="209"/>
      <c r="Z228" s="173"/>
      <c r="AA228" s="209"/>
      <c r="AB228" s="209"/>
      <c r="AC228" s="173"/>
      <c r="AD228" s="209"/>
      <c r="AE228" s="209"/>
      <c r="AF228" s="173"/>
      <c r="AG228" s="209"/>
      <c r="AH228" s="209"/>
      <c r="AI228" s="173">
        <v>42.452500000000001</v>
      </c>
      <c r="AJ228" s="209"/>
      <c r="AK228" s="207"/>
      <c r="AL228" s="209"/>
      <c r="AM228" s="209"/>
      <c r="AN228" s="209"/>
      <c r="AO228" s="209"/>
      <c r="AP228" s="207"/>
      <c r="AQ228" s="207"/>
      <c r="AR228" s="324"/>
    </row>
    <row r="229" spans="1:44" ht="18.75" customHeight="1">
      <c r="A229" s="326" t="s">
        <v>453</v>
      </c>
      <c r="B229" s="319" t="s">
        <v>462</v>
      </c>
      <c r="C229" s="319" t="s">
        <v>387</v>
      </c>
      <c r="D229" s="115" t="s">
        <v>41</v>
      </c>
      <c r="E229" s="208">
        <f>SUM(E230:E232)</f>
        <v>29.138999999999999</v>
      </c>
      <c r="F229" s="208">
        <f>SUM(F230:F232)</f>
        <v>0</v>
      </c>
      <c r="G229" s="208">
        <f>F229/E229*100</f>
        <v>0</v>
      </c>
      <c r="H229" s="208">
        <f t="shared" ref="H229" si="409">SUM(H230:H232)</f>
        <v>0</v>
      </c>
      <c r="I229" s="208">
        <f t="shared" ref="I229:AQ229" si="410">SUM(I230:I232)</f>
        <v>0</v>
      </c>
      <c r="J229" s="208">
        <f t="shared" si="410"/>
        <v>0</v>
      </c>
      <c r="K229" s="208">
        <f t="shared" si="410"/>
        <v>0</v>
      </c>
      <c r="L229" s="208">
        <f t="shared" si="410"/>
        <v>0</v>
      </c>
      <c r="M229" s="208">
        <f t="shared" si="410"/>
        <v>0</v>
      </c>
      <c r="N229" s="208">
        <f t="shared" si="410"/>
        <v>0</v>
      </c>
      <c r="O229" s="208">
        <f t="shared" si="410"/>
        <v>0</v>
      </c>
      <c r="P229" s="208">
        <f t="shared" si="410"/>
        <v>0</v>
      </c>
      <c r="Q229" s="208">
        <f t="shared" si="410"/>
        <v>0</v>
      </c>
      <c r="R229" s="208">
        <f t="shared" si="410"/>
        <v>0</v>
      </c>
      <c r="S229" s="208">
        <f t="shared" si="410"/>
        <v>0</v>
      </c>
      <c r="T229" s="208">
        <f t="shared" si="410"/>
        <v>0</v>
      </c>
      <c r="U229" s="208">
        <f t="shared" si="410"/>
        <v>0</v>
      </c>
      <c r="V229" s="208">
        <f t="shared" si="410"/>
        <v>0</v>
      </c>
      <c r="W229" s="208">
        <f t="shared" si="410"/>
        <v>0</v>
      </c>
      <c r="X229" s="208">
        <f t="shared" si="410"/>
        <v>0</v>
      </c>
      <c r="Y229" s="208">
        <f t="shared" si="410"/>
        <v>0</v>
      </c>
      <c r="Z229" s="208">
        <f t="shared" si="410"/>
        <v>0</v>
      </c>
      <c r="AA229" s="208">
        <f t="shared" si="410"/>
        <v>0</v>
      </c>
      <c r="AB229" s="208">
        <f t="shared" si="410"/>
        <v>0</v>
      </c>
      <c r="AC229" s="208">
        <f t="shared" si="410"/>
        <v>0</v>
      </c>
      <c r="AD229" s="208">
        <f t="shared" si="410"/>
        <v>0</v>
      </c>
      <c r="AE229" s="208">
        <f t="shared" si="410"/>
        <v>0</v>
      </c>
      <c r="AF229" s="208">
        <f t="shared" si="410"/>
        <v>0</v>
      </c>
      <c r="AG229" s="208">
        <f t="shared" si="410"/>
        <v>0</v>
      </c>
      <c r="AH229" s="208">
        <f t="shared" si="410"/>
        <v>0</v>
      </c>
      <c r="AI229" s="208">
        <f t="shared" si="410"/>
        <v>29.138999999999999</v>
      </c>
      <c r="AJ229" s="208">
        <f t="shared" si="410"/>
        <v>0</v>
      </c>
      <c r="AK229" s="206">
        <f t="shared" si="410"/>
        <v>0</v>
      </c>
      <c r="AL229" s="208">
        <f t="shared" si="410"/>
        <v>0</v>
      </c>
      <c r="AM229" s="208">
        <f t="shared" si="410"/>
        <v>0</v>
      </c>
      <c r="AN229" s="208">
        <f t="shared" si="410"/>
        <v>0</v>
      </c>
      <c r="AO229" s="208">
        <f t="shared" si="410"/>
        <v>0</v>
      </c>
      <c r="AP229" s="206">
        <f t="shared" si="410"/>
        <v>0</v>
      </c>
      <c r="AQ229" s="206">
        <f t="shared" si="410"/>
        <v>0</v>
      </c>
      <c r="AR229" s="323"/>
    </row>
    <row r="230" spans="1:44" ht="31.5">
      <c r="A230" s="326"/>
      <c r="B230" s="319"/>
      <c r="C230" s="319"/>
      <c r="D230" s="260" t="s">
        <v>37</v>
      </c>
      <c r="E230" s="209">
        <f t="shared" ref="E230:E232" si="411">H230+K230+N230+Q230+T230+W230+Z230+AC230+AF230+AI230+AL230+AO230</f>
        <v>0</v>
      </c>
      <c r="F230" s="209">
        <f t="shared" ref="F230:F232" si="412">I230+L230+O230+R230+U230+X230+AA230+AD230+AG230+AJ230+AM230+AP230</f>
        <v>0</v>
      </c>
      <c r="G230" s="208" t="e">
        <f t="shared" ref="G230:G232" si="413">F230/E230*100</f>
        <v>#DIV/0!</v>
      </c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9"/>
      <c r="AK230" s="207"/>
      <c r="AL230" s="209"/>
      <c r="AM230" s="209"/>
      <c r="AN230" s="209"/>
      <c r="AO230" s="209"/>
      <c r="AP230" s="207"/>
      <c r="AQ230" s="207"/>
      <c r="AR230" s="324"/>
    </row>
    <row r="231" spans="1:44" ht="46.5" customHeight="1">
      <c r="A231" s="326"/>
      <c r="B231" s="319"/>
      <c r="C231" s="319"/>
      <c r="D231" s="260" t="s">
        <v>2</v>
      </c>
      <c r="E231" s="209">
        <f t="shared" si="411"/>
        <v>0</v>
      </c>
      <c r="F231" s="209">
        <f t="shared" si="412"/>
        <v>0</v>
      </c>
      <c r="G231" s="208" t="e">
        <f t="shared" si="413"/>
        <v>#DIV/0!</v>
      </c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  <c r="AA231" s="209"/>
      <c r="AB231" s="209"/>
      <c r="AC231" s="209"/>
      <c r="AD231" s="209"/>
      <c r="AE231" s="209"/>
      <c r="AF231" s="209"/>
      <c r="AG231" s="209"/>
      <c r="AH231" s="209"/>
      <c r="AI231" s="209"/>
      <c r="AJ231" s="209"/>
      <c r="AK231" s="207"/>
      <c r="AL231" s="209"/>
      <c r="AM231" s="209"/>
      <c r="AN231" s="209"/>
      <c r="AO231" s="209"/>
      <c r="AP231" s="207"/>
      <c r="AQ231" s="207"/>
      <c r="AR231" s="324"/>
    </row>
    <row r="232" spans="1:44" ht="27.2" customHeight="1">
      <c r="A232" s="326"/>
      <c r="B232" s="319"/>
      <c r="C232" s="319"/>
      <c r="D232" s="261" t="s">
        <v>43</v>
      </c>
      <c r="E232" s="209">
        <f t="shared" si="411"/>
        <v>29.138999999999999</v>
      </c>
      <c r="F232" s="209">
        <f t="shared" si="412"/>
        <v>0</v>
      </c>
      <c r="G232" s="208">
        <f t="shared" si="413"/>
        <v>0</v>
      </c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173"/>
      <c r="U232" s="209"/>
      <c r="V232" s="209"/>
      <c r="W232" s="173"/>
      <c r="X232" s="209"/>
      <c r="Y232" s="209"/>
      <c r="Z232" s="173"/>
      <c r="AA232" s="209"/>
      <c r="AB232" s="209"/>
      <c r="AC232" s="173"/>
      <c r="AD232" s="209"/>
      <c r="AE232" s="209"/>
      <c r="AF232" s="173"/>
      <c r="AG232" s="209"/>
      <c r="AH232" s="209"/>
      <c r="AI232" s="173">
        <v>29.138999999999999</v>
      </c>
      <c r="AJ232" s="209"/>
      <c r="AK232" s="207"/>
      <c r="AL232" s="209"/>
      <c r="AM232" s="209"/>
      <c r="AN232" s="209"/>
      <c r="AO232" s="209"/>
      <c r="AP232" s="207"/>
      <c r="AQ232" s="207"/>
      <c r="AR232" s="324"/>
    </row>
    <row r="233" spans="1:44" ht="18.75" customHeight="1">
      <c r="A233" s="326" t="s">
        <v>454</v>
      </c>
      <c r="B233" s="319" t="s">
        <v>463</v>
      </c>
      <c r="C233" s="319" t="s">
        <v>387</v>
      </c>
      <c r="D233" s="115" t="s">
        <v>41</v>
      </c>
      <c r="E233" s="208">
        <f>SUM(E234:E236)</f>
        <v>206.99600000000001</v>
      </c>
      <c r="F233" s="208">
        <f>SUM(F234:F236)</f>
        <v>7</v>
      </c>
      <c r="G233" s="208">
        <f>F233/E233*100</f>
        <v>3.3817078590890643</v>
      </c>
      <c r="H233" s="208">
        <f t="shared" ref="H233" si="414">SUM(H234:H236)</f>
        <v>0</v>
      </c>
      <c r="I233" s="208">
        <f t="shared" ref="I233:AQ233" si="415">SUM(I234:I236)</f>
        <v>0</v>
      </c>
      <c r="J233" s="208">
        <f t="shared" si="415"/>
        <v>0</v>
      </c>
      <c r="K233" s="208">
        <f t="shared" si="415"/>
        <v>0</v>
      </c>
      <c r="L233" s="208">
        <f t="shared" si="415"/>
        <v>0</v>
      </c>
      <c r="M233" s="208">
        <f t="shared" si="415"/>
        <v>0</v>
      </c>
      <c r="N233" s="208">
        <f t="shared" si="415"/>
        <v>0</v>
      </c>
      <c r="O233" s="208">
        <f t="shared" si="415"/>
        <v>0</v>
      </c>
      <c r="P233" s="208">
        <f t="shared" si="415"/>
        <v>0</v>
      </c>
      <c r="Q233" s="208">
        <f t="shared" si="415"/>
        <v>7</v>
      </c>
      <c r="R233" s="208">
        <f t="shared" si="415"/>
        <v>7</v>
      </c>
      <c r="S233" s="208">
        <f>R233/Q233*100</f>
        <v>100</v>
      </c>
      <c r="T233" s="208">
        <f t="shared" si="415"/>
        <v>0</v>
      </c>
      <c r="U233" s="208">
        <f t="shared" si="415"/>
        <v>0</v>
      </c>
      <c r="V233" s="208">
        <f t="shared" si="415"/>
        <v>0</v>
      </c>
      <c r="W233" s="208">
        <f t="shared" si="415"/>
        <v>0</v>
      </c>
      <c r="X233" s="208">
        <f t="shared" si="415"/>
        <v>0</v>
      </c>
      <c r="Y233" s="208">
        <f t="shared" si="415"/>
        <v>0</v>
      </c>
      <c r="Z233" s="208">
        <f t="shared" si="415"/>
        <v>0</v>
      </c>
      <c r="AA233" s="208">
        <f t="shared" si="415"/>
        <v>0</v>
      </c>
      <c r="AB233" s="208">
        <f t="shared" si="415"/>
        <v>0</v>
      </c>
      <c r="AC233" s="208">
        <f t="shared" si="415"/>
        <v>0</v>
      </c>
      <c r="AD233" s="208">
        <f t="shared" si="415"/>
        <v>0</v>
      </c>
      <c r="AE233" s="208">
        <f t="shared" si="415"/>
        <v>0</v>
      </c>
      <c r="AF233" s="208">
        <f t="shared" si="415"/>
        <v>0</v>
      </c>
      <c r="AG233" s="208">
        <f t="shared" si="415"/>
        <v>0</v>
      </c>
      <c r="AH233" s="208">
        <f t="shared" si="415"/>
        <v>0</v>
      </c>
      <c r="AI233" s="208">
        <f t="shared" si="415"/>
        <v>199.99600000000001</v>
      </c>
      <c r="AJ233" s="208">
        <f t="shared" si="415"/>
        <v>0</v>
      </c>
      <c r="AK233" s="206">
        <f t="shared" si="415"/>
        <v>0</v>
      </c>
      <c r="AL233" s="208">
        <f t="shared" si="415"/>
        <v>0</v>
      </c>
      <c r="AM233" s="208">
        <f t="shared" si="415"/>
        <v>0</v>
      </c>
      <c r="AN233" s="208">
        <f t="shared" si="415"/>
        <v>0</v>
      </c>
      <c r="AO233" s="208">
        <f t="shared" si="415"/>
        <v>0</v>
      </c>
      <c r="AP233" s="206">
        <f t="shared" si="415"/>
        <v>0</v>
      </c>
      <c r="AQ233" s="206">
        <f t="shared" si="415"/>
        <v>0</v>
      </c>
      <c r="AR233" s="323"/>
    </row>
    <row r="234" spans="1:44" ht="31.5">
      <c r="A234" s="326"/>
      <c r="B234" s="319"/>
      <c r="C234" s="319"/>
      <c r="D234" s="260" t="s">
        <v>37</v>
      </c>
      <c r="E234" s="209">
        <f t="shared" ref="E234:E236" si="416">H234+K234+N234+Q234+T234+W234+Z234+AC234+AF234+AI234+AL234+AO234</f>
        <v>0</v>
      </c>
      <c r="F234" s="209">
        <f t="shared" ref="F234:F236" si="417">I234+L234+O234+R234+U234+X234+AA234+AD234+AG234+AJ234+AM234+AP234</f>
        <v>0</v>
      </c>
      <c r="G234" s="208" t="e">
        <f t="shared" ref="G234:G236" si="418">F234/E234*100</f>
        <v>#DIV/0!</v>
      </c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  <c r="AA234" s="209"/>
      <c r="AB234" s="209"/>
      <c r="AC234" s="209"/>
      <c r="AD234" s="209"/>
      <c r="AE234" s="209"/>
      <c r="AF234" s="209"/>
      <c r="AG234" s="209"/>
      <c r="AH234" s="209"/>
      <c r="AI234" s="209"/>
      <c r="AJ234" s="209"/>
      <c r="AK234" s="207"/>
      <c r="AL234" s="209"/>
      <c r="AM234" s="209"/>
      <c r="AN234" s="209"/>
      <c r="AO234" s="209"/>
      <c r="AP234" s="207"/>
      <c r="AQ234" s="207"/>
      <c r="AR234" s="324"/>
    </row>
    <row r="235" spans="1:44" ht="46.5" customHeight="1">
      <c r="A235" s="326"/>
      <c r="B235" s="319"/>
      <c r="C235" s="319"/>
      <c r="D235" s="260" t="s">
        <v>2</v>
      </c>
      <c r="E235" s="209">
        <f t="shared" si="416"/>
        <v>0</v>
      </c>
      <c r="F235" s="209">
        <f t="shared" si="417"/>
        <v>0</v>
      </c>
      <c r="G235" s="208" t="e">
        <f t="shared" si="418"/>
        <v>#DIV/0!</v>
      </c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  <c r="AA235" s="209"/>
      <c r="AB235" s="209"/>
      <c r="AC235" s="209"/>
      <c r="AD235" s="209"/>
      <c r="AE235" s="209"/>
      <c r="AF235" s="209"/>
      <c r="AG235" s="209"/>
      <c r="AH235" s="209"/>
      <c r="AI235" s="209"/>
      <c r="AJ235" s="209"/>
      <c r="AK235" s="207"/>
      <c r="AL235" s="209"/>
      <c r="AM235" s="209"/>
      <c r="AN235" s="209"/>
      <c r="AO235" s="209"/>
      <c r="AP235" s="207"/>
      <c r="AQ235" s="207"/>
      <c r="AR235" s="324"/>
    </row>
    <row r="236" spans="1:44" ht="27.2" customHeight="1">
      <c r="A236" s="326"/>
      <c r="B236" s="319"/>
      <c r="C236" s="319"/>
      <c r="D236" s="261" t="s">
        <v>43</v>
      </c>
      <c r="E236" s="209">
        <f t="shared" si="416"/>
        <v>206.99600000000001</v>
      </c>
      <c r="F236" s="209">
        <f t="shared" si="417"/>
        <v>7</v>
      </c>
      <c r="G236" s="208">
        <f t="shared" si="418"/>
        <v>3.3817078590890643</v>
      </c>
      <c r="H236" s="209"/>
      <c r="I236" s="209"/>
      <c r="J236" s="209"/>
      <c r="K236" s="209"/>
      <c r="L236" s="209"/>
      <c r="M236" s="209"/>
      <c r="N236" s="209"/>
      <c r="O236" s="209"/>
      <c r="P236" s="209"/>
      <c r="Q236" s="209">
        <v>7</v>
      </c>
      <c r="R236" s="209">
        <v>7</v>
      </c>
      <c r="S236" s="208">
        <f>R236/Q236*100</f>
        <v>100</v>
      </c>
      <c r="T236" s="173"/>
      <c r="U236" s="209"/>
      <c r="V236" s="209"/>
      <c r="W236" s="173"/>
      <c r="X236" s="209"/>
      <c r="Y236" s="209"/>
      <c r="Z236" s="173"/>
      <c r="AA236" s="209"/>
      <c r="AB236" s="209"/>
      <c r="AC236" s="173"/>
      <c r="AD236" s="209"/>
      <c r="AE236" s="209"/>
      <c r="AF236" s="173"/>
      <c r="AG236" s="209"/>
      <c r="AH236" s="209"/>
      <c r="AI236" s="173">
        <f>206.996-7</f>
        <v>199.99600000000001</v>
      </c>
      <c r="AJ236" s="209"/>
      <c r="AK236" s="207"/>
      <c r="AL236" s="209"/>
      <c r="AM236" s="209"/>
      <c r="AN236" s="209"/>
      <c r="AO236" s="209"/>
      <c r="AP236" s="207"/>
      <c r="AQ236" s="207"/>
      <c r="AR236" s="324"/>
    </row>
    <row r="237" spans="1:44" ht="18.75" customHeight="1">
      <c r="A237" s="326" t="s">
        <v>455</v>
      </c>
      <c r="B237" s="319" t="s">
        <v>464</v>
      </c>
      <c r="C237" s="319" t="s">
        <v>387</v>
      </c>
      <c r="D237" s="115" t="s">
        <v>41</v>
      </c>
      <c r="E237" s="208">
        <f>SUM(E238:E240)</f>
        <v>34.402000000000001</v>
      </c>
      <c r="F237" s="208">
        <f>SUM(F238:F240)</f>
        <v>6</v>
      </c>
      <c r="G237" s="208">
        <f>F237/E237*100</f>
        <v>17.440846462414974</v>
      </c>
      <c r="H237" s="208">
        <f t="shared" ref="H237" si="419">SUM(H238:H240)</f>
        <v>0</v>
      </c>
      <c r="I237" s="208">
        <f t="shared" ref="I237:AQ237" si="420">SUM(I238:I240)</f>
        <v>0</v>
      </c>
      <c r="J237" s="208">
        <f t="shared" si="420"/>
        <v>0</v>
      </c>
      <c r="K237" s="208">
        <f t="shared" si="420"/>
        <v>0</v>
      </c>
      <c r="L237" s="208">
        <f t="shared" si="420"/>
        <v>0</v>
      </c>
      <c r="M237" s="208">
        <f t="shared" si="420"/>
        <v>0</v>
      </c>
      <c r="N237" s="208">
        <f t="shared" si="420"/>
        <v>0</v>
      </c>
      <c r="O237" s="208">
        <f t="shared" si="420"/>
        <v>0</v>
      </c>
      <c r="P237" s="208">
        <f t="shared" si="420"/>
        <v>0</v>
      </c>
      <c r="Q237" s="208">
        <f t="shared" si="420"/>
        <v>6</v>
      </c>
      <c r="R237" s="208">
        <f t="shared" si="420"/>
        <v>6</v>
      </c>
      <c r="S237" s="208">
        <f>R237/Q237*100</f>
        <v>100</v>
      </c>
      <c r="T237" s="208">
        <f t="shared" si="420"/>
        <v>0</v>
      </c>
      <c r="U237" s="208">
        <f t="shared" si="420"/>
        <v>0</v>
      </c>
      <c r="V237" s="208">
        <f t="shared" si="420"/>
        <v>0</v>
      </c>
      <c r="W237" s="208">
        <f t="shared" si="420"/>
        <v>0</v>
      </c>
      <c r="X237" s="208">
        <f t="shared" si="420"/>
        <v>0</v>
      </c>
      <c r="Y237" s="208">
        <f t="shared" si="420"/>
        <v>0</v>
      </c>
      <c r="Z237" s="208">
        <f t="shared" si="420"/>
        <v>0</v>
      </c>
      <c r="AA237" s="208">
        <f t="shared" si="420"/>
        <v>0</v>
      </c>
      <c r="AB237" s="208">
        <f t="shared" si="420"/>
        <v>0</v>
      </c>
      <c r="AC237" s="208">
        <f t="shared" si="420"/>
        <v>0</v>
      </c>
      <c r="AD237" s="208">
        <f t="shared" si="420"/>
        <v>0</v>
      </c>
      <c r="AE237" s="208">
        <f t="shared" si="420"/>
        <v>0</v>
      </c>
      <c r="AF237" s="208">
        <f t="shared" si="420"/>
        <v>0</v>
      </c>
      <c r="AG237" s="208">
        <f t="shared" si="420"/>
        <v>0</v>
      </c>
      <c r="AH237" s="208">
        <f t="shared" si="420"/>
        <v>0</v>
      </c>
      <c r="AI237" s="208">
        <f t="shared" si="420"/>
        <v>28.402000000000001</v>
      </c>
      <c r="AJ237" s="208">
        <f t="shared" si="420"/>
        <v>0</v>
      </c>
      <c r="AK237" s="206">
        <f t="shared" si="420"/>
        <v>0</v>
      </c>
      <c r="AL237" s="208">
        <f t="shared" si="420"/>
        <v>0</v>
      </c>
      <c r="AM237" s="208">
        <f t="shared" si="420"/>
        <v>0</v>
      </c>
      <c r="AN237" s="208">
        <f t="shared" si="420"/>
        <v>0</v>
      </c>
      <c r="AO237" s="208">
        <f t="shared" si="420"/>
        <v>0</v>
      </c>
      <c r="AP237" s="206">
        <f t="shared" si="420"/>
        <v>0</v>
      </c>
      <c r="AQ237" s="206">
        <f t="shared" si="420"/>
        <v>0</v>
      </c>
      <c r="AR237" s="323"/>
    </row>
    <row r="238" spans="1:44" ht="31.5">
      <c r="A238" s="326"/>
      <c r="B238" s="319"/>
      <c r="C238" s="319"/>
      <c r="D238" s="260" t="s">
        <v>37</v>
      </c>
      <c r="E238" s="209">
        <f t="shared" ref="E238:E240" si="421">H238+K238+N238+Q238+T238+W238+Z238+AC238+AF238+AI238+AL238+AO238</f>
        <v>0</v>
      </c>
      <c r="F238" s="209">
        <f t="shared" ref="F238:F240" si="422">I238+L238+O238+R238+U238+X238+AA238+AD238+AG238+AJ238+AM238+AP238</f>
        <v>0</v>
      </c>
      <c r="G238" s="208" t="e">
        <f t="shared" ref="G238:G240" si="423">F238/E238*100</f>
        <v>#DIV/0!</v>
      </c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  <c r="AA238" s="209"/>
      <c r="AB238" s="209"/>
      <c r="AC238" s="209"/>
      <c r="AD238" s="209"/>
      <c r="AE238" s="209"/>
      <c r="AF238" s="209"/>
      <c r="AG238" s="209"/>
      <c r="AH238" s="209"/>
      <c r="AI238" s="209"/>
      <c r="AJ238" s="209"/>
      <c r="AK238" s="207"/>
      <c r="AL238" s="209"/>
      <c r="AM238" s="209"/>
      <c r="AN238" s="209"/>
      <c r="AO238" s="209"/>
      <c r="AP238" s="207"/>
      <c r="AQ238" s="207"/>
      <c r="AR238" s="324"/>
    </row>
    <row r="239" spans="1:44" ht="46.5" customHeight="1">
      <c r="A239" s="326"/>
      <c r="B239" s="319"/>
      <c r="C239" s="319"/>
      <c r="D239" s="260" t="s">
        <v>2</v>
      </c>
      <c r="E239" s="209">
        <f t="shared" si="421"/>
        <v>0</v>
      </c>
      <c r="F239" s="209">
        <f t="shared" si="422"/>
        <v>0</v>
      </c>
      <c r="G239" s="208" t="e">
        <f t="shared" si="423"/>
        <v>#DIV/0!</v>
      </c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  <c r="AA239" s="209"/>
      <c r="AB239" s="209"/>
      <c r="AC239" s="209"/>
      <c r="AD239" s="209"/>
      <c r="AE239" s="209"/>
      <c r="AF239" s="209"/>
      <c r="AG239" s="209"/>
      <c r="AH239" s="209"/>
      <c r="AI239" s="209"/>
      <c r="AJ239" s="209"/>
      <c r="AK239" s="207"/>
      <c r="AL239" s="209"/>
      <c r="AM239" s="209"/>
      <c r="AN239" s="209"/>
      <c r="AO239" s="209"/>
      <c r="AP239" s="207"/>
      <c r="AQ239" s="207"/>
      <c r="AR239" s="324"/>
    </row>
    <row r="240" spans="1:44" ht="27.2" customHeight="1">
      <c r="A240" s="326"/>
      <c r="B240" s="319"/>
      <c r="C240" s="319"/>
      <c r="D240" s="261" t="s">
        <v>43</v>
      </c>
      <c r="E240" s="209">
        <f t="shared" si="421"/>
        <v>34.402000000000001</v>
      </c>
      <c r="F240" s="209">
        <f t="shared" si="422"/>
        <v>6</v>
      </c>
      <c r="G240" s="208">
        <f t="shared" si="423"/>
        <v>17.440846462414974</v>
      </c>
      <c r="H240" s="209"/>
      <c r="I240" s="209"/>
      <c r="J240" s="209"/>
      <c r="K240" s="209"/>
      <c r="L240" s="209"/>
      <c r="M240" s="209"/>
      <c r="N240" s="209"/>
      <c r="O240" s="209"/>
      <c r="P240" s="209"/>
      <c r="Q240" s="209">
        <v>6</v>
      </c>
      <c r="R240" s="209">
        <v>6</v>
      </c>
      <c r="S240" s="208">
        <f>R240/Q240*100</f>
        <v>100</v>
      </c>
      <c r="T240" s="173"/>
      <c r="U240" s="209"/>
      <c r="V240" s="209"/>
      <c r="W240" s="173"/>
      <c r="X240" s="209"/>
      <c r="Y240" s="209"/>
      <c r="Z240" s="173"/>
      <c r="AA240" s="209"/>
      <c r="AB240" s="209"/>
      <c r="AC240" s="173"/>
      <c r="AD240" s="209"/>
      <c r="AE240" s="209"/>
      <c r="AF240" s="173"/>
      <c r="AG240" s="209"/>
      <c r="AH240" s="209"/>
      <c r="AI240" s="173">
        <f>34.402-6</f>
        <v>28.402000000000001</v>
      </c>
      <c r="AJ240" s="209"/>
      <c r="AK240" s="207"/>
      <c r="AL240" s="209"/>
      <c r="AM240" s="209"/>
      <c r="AN240" s="209"/>
      <c r="AO240" s="209"/>
      <c r="AP240" s="207"/>
      <c r="AQ240" s="207"/>
      <c r="AR240" s="324"/>
    </row>
    <row r="241" spans="1:44" ht="18.75" customHeight="1">
      <c r="A241" s="326" t="s">
        <v>456</v>
      </c>
      <c r="B241" s="319" t="s">
        <v>465</v>
      </c>
      <c r="C241" s="319" t="s">
        <v>387</v>
      </c>
      <c r="D241" s="115" t="s">
        <v>41</v>
      </c>
      <c r="E241" s="208">
        <f>SUM(E242:E244)</f>
        <v>1554.7291600000001</v>
      </c>
      <c r="F241" s="208">
        <f>SUM(F242:F244)</f>
        <v>0</v>
      </c>
      <c r="G241" s="208">
        <f>F241/E241*100</f>
        <v>0</v>
      </c>
      <c r="H241" s="208">
        <f t="shared" ref="H241" si="424">SUM(H242:H244)</f>
        <v>0</v>
      </c>
      <c r="I241" s="208">
        <f t="shared" ref="I241:AQ241" si="425">SUM(I242:I244)</f>
        <v>0</v>
      </c>
      <c r="J241" s="208">
        <f t="shared" si="425"/>
        <v>0</v>
      </c>
      <c r="K241" s="208">
        <f t="shared" si="425"/>
        <v>0</v>
      </c>
      <c r="L241" s="208">
        <f t="shared" si="425"/>
        <v>0</v>
      </c>
      <c r="M241" s="208">
        <f t="shared" si="425"/>
        <v>0</v>
      </c>
      <c r="N241" s="208">
        <f t="shared" si="425"/>
        <v>0</v>
      </c>
      <c r="O241" s="208">
        <f t="shared" si="425"/>
        <v>0</v>
      </c>
      <c r="P241" s="208">
        <f t="shared" si="425"/>
        <v>0</v>
      </c>
      <c r="Q241" s="208">
        <f t="shared" si="425"/>
        <v>0</v>
      </c>
      <c r="R241" s="208">
        <f t="shared" si="425"/>
        <v>0</v>
      </c>
      <c r="S241" s="208">
        <f t="shared" si="425"/>
        <v>0</v>
      </c>
      <c r="T241" s="208">
        <f t="shared" si="425"/>
        <v>0</v>
      </c>
      <c r="U241" s="208">
        <f t="shared" si="425"/>
        <v>0</v>
      </c>
      <c r="V241" s="208">
        <f t="shared" si="425"/>
        <v>0</v>
      </c>
      <c r="W241" s="208">
        <f t="shared" si="425"/>
        <v>0</v>
      </c>
      <c r="X241" s="208">
        <f t="shared" si="425"/>
        <v>0</v>
      </c>
      <c r="Y241" s="208">
        <f t="shared" si="425"/>
        <v>0</v>
      </c>
      <c r="Z241" s="208">
        <f t="shared" si="425"/>
        <v>0</v>
      </c>
      <c r="AA241" s="208">
        <f t="shared" si="425"/>
        <v>0</v>
      </c>
      <c r="AB241" s="208">
        <f t="shared" si="425"/>
        <v>0</v>
      </c>
      <c r="AC241" s="208">
        <f t="shared" si="425"/>
        <v>0</v>
      </c>
      <c r="AD241" s="208">
        <f t="shared" si="425"/>
        <v>0</v>
      </c>
      <c r="AE241" s="208">
        <f t="shared" si="425"/>
        <v>0</v>
      </c>
      <c r="AF241" s="208">
        <f t="shared" si="425"/>
        <v>0</v>
      </c>
      <c r="AG241" s="208">
        <f t="shared" si="425"/>
        <v>0</v>
      </c>
      <c r="AH241" s="208">
        <f t="shared" si="425"/>
        <v>0</v>
      </c>
      <c r="AI241" s="208">
        <f t="shared" si="425"/>
        <v>1554.7291600000001</v>
      </c>
      <c r="AJ241" s="208">
        <f t="shared" si="425"/>
        <v>0</v>
      </c>
      <c r="AK241" s="206">
        <f t="shared" si="425"/>
        <v>0</v>
      </c>
      <c r="AL241" s="208">
        <f t="shared" si="425"/>
        <v>0</v>
      </c>
      <c r="AM241" s="208">
        <f t="shared" si="425"/>
        <v>0</v>
      </c>
      <c r="AN241" s="208">
        <f t="shared" si="425"/>
        <v>0</v>
      </c>
      <c r="AO241" s="208">
        <f t="shared" si="425"/>
        <v>0</v>
      </c>
      <c r="AP241" s="206">
        <f t="shared" si="425"/>
        <v>0</v>
      </c>
      <c r="AQ241" s="206">
        <f t="shared" si="425"/>
        <v>0</v>
      </c>
      <c r="AR241" s="323"/>
    </row>
    <row r="242" spans="1:44" ht="31.5">
      <c r="A242" s="326"/>
      <c r="B242" s="319"/>
      <c r="C242" s="319"/>
      <c r="D242" s="260" t="s">
        <v>37</v>
      </c>
      <c r="E242" s="209">
        <f t="shared" ref="E242:E244" si="426">H242+K242+N242+Q242+T242+W242+Z242+AC242+AF242+AI242+AL242+AO242</f>
        <v>0</v>
      </c>
      <c r="F242" s="209">
        <f t="shared" ref="F242:F244" si="427">I242+L242+O242+R242+U242+X242+AA242+AD242+AG242+AJ242+AM242+AP242</f>
        <v>0</v>
      </c>
      <c r="G242" s="208" t="e">
        <f t="shared" ref="G242:G244" si="428">F242/E242*100</f>
        <v>#DIV/0!</v>
      </c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9"/>
      <c r="AK242" s="207"/>
      <c r="AL242" s="209"/>
      <c r="AM242" s="209"/>
      <c r="AN242" s="209"/>
      <c r="AO242" s="209"/>
      <c r="AP242" s="207"/>
      <c r="AQ242" s="207"/>
      <c r="AR242" s="324"/>
    </row>
    <row r="243" spans="1:44" ht="46.5" customHeight="1">
      <c r="A243" s="326"/>
      <c r="B243" s="319"/>
      <c r="C243" s="319"/>
      <c r="D243" s="260" t="s">
        <v>2</v>
      </c>
      <c r="E243" s="209">
        <f t="shared" si="426"/>
        <v>0</v>
      </c>
      <c r="F243" s="209">
        <f t="shared" si="427"/>
        <v>0</v>
      </c>
      <c r="G243" s="208" t="e">
        <f t="shared" si="428"/>
        <v>#DIV/0!</v>
      </c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9"/>
      <c r="AK243" s="207"/>
      <c r="AL243" s="209"/>
      <c r="AM243" s="209"/>
      <c r="AN243" s="209"/>
      <c r="AO243" s="209"/>
      <c r="AP243" s="207"/>
      <c r="AQ243" s="207"/>
      <c r="AR243" s="324"/>
    </row>
    <row r="244" spans="1:44" ht="27.2" customHeight="1">
      <c r="A244" s="326"/>
      <c r="B244" s="319"/>
      <c r="C244" s="319"/>
      <c r="D244" s="261" t="s">
        <v>43</v>
      </c>
      <c r="E244" s="209">
        <f t="shared" si="426"/>
        <v>1554.7291600000001</v>
      </c>
      <c r="F244" s="209">
        <f t="shared" si="427"/>
        <v>0</v>
      </c>
      <c r="G244" s="208">
        <f t="shared" si="428"/>
        <v>0</v>
      </c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173"/>
      <c r="AA244" s="209"/>
      <c r="AB244" s="209"/>
      <c r="AC244" s="173"/>
      <c r="AD244" s="209"/>
      <c r="AE244" s="209"/>
      <c r="AF244" s="173"/>
      <c r="AG244" s="209"/>
      <c r="AH244" s="209"/>
      <c r="AI244" s="173">
        <v>1554.7291600000001</v>
      </c>
      <c r="AJ244" s="209"/>
      <c r="AK244" s="207"/>
      <c r="AL244" s="209"/>
      <c r="AM244" s="209"/>
      <c r="AN244" s="209"/>
      <c r="AO244" s="209"/>
      <c r="AP244" s="207"/>
      <c r="AQ244" s="207"/>
      <c r="AR244" s="324"/>
    </row>
    <row r="245" spans="1:44" ht="18.75" customHeight="1">
      <c r="A245" s="326" t="s">
        <v>457</v>
      </c>
      <c r="B245" s="319" t="s">
        <v>466</v>
      </c>
      <c r="C245" s="319" t="s">
        <v>387</v>
      </c>
      <c r="D245" s="115" t="s">
        <v>41</v>
      </c>
      <c r="E245" s="208">
        <f>SUM(E246:E248)</f>
        <v>50.213500000000003</v>
      </c>
      <c r="F245" s="208">
        <f>SUM(F246:F248)</f>
        <v>7</v>
      </c>
      <c r="G245" s="208">
        <f>F245/E245*100</f>
        <v>13.940474175271589</v>
      </c>
      <c r="H245" s="208">
        <f t="shared" ref="H245" si="429">SUM(H246:H248)</f>
        <v>0</v>
      </c>
      <c r="I245" s="208">
        <f t="shared" ref="I245:AQ245" si="430">SUM(I246:I248)</f>
        <v>0</v>
      </c>
      <c r="J245" s="208">
        <f t="shared" si="430"/>
        <v>0</v>
      </c>
      <c r="K245" s="208">
        <f t="shared" si="430"/>
        <v>0</v>
      </c>
      <c r="L245" s="208">
        <f t="shared" si="430"/>
        <v>0</v>
      </c>
      <c r="M245" s="208">
        <f t="shared" si="430"/>
        <v>0</v>
      </c>
      <c r="N245" s="208">
        <f t="shared" si="430"/>
        <v>0</v>
      </c>
      <c r="O245" s="208">
        <f t="shared" si="430"/>
        <v>0</v>
      </c>
      <c r="P245" s="208">
        <f t="shared" si="430"/>
        <v>0</v>
      </c>
      <c r="Q245" s="208">
        <f t="shared" si="430"/>
        <v>7</v>
      </c>
      <c r="R245" s="208">
        <f t="shared" si="430"/>
        <v>7</v>
      </c>
      <c r="S245" s="208">
        <f>R245/Q245*100</f>
        <v>100</v>
      </c>
      <c r="T245" s="208">
        <f t="shared" si="430"/>
        <v>0</v>
      </c>
      <c r="U245" s="208">
        <f t="shared" si="430"/>
        <v>0</v>
      </c>
      <c r="V245" s="208">
        <f t="shared" si="430"/>
        <v>0</v>
      </c>
      <c r="W245" s="208">
        <f t="shared" si="430"/>
        <v>0</v>
      </c>
      <c r="X245" s="208">
        <f t="shared" si="430"/>
        <v>0</v>
      </c>
      <c r="Y245" s="208">
        <f t="shared" si="430"/>
        <v>0</v>
      </c>
      <c r="Z245" s="208">
        <f t="shared" si="430"/>
        <v>0</v>
      </c>
      <c r="AA245" s="208">
        <f t="shared" si="430"/>
        <v>0</v>
      </c>
      <c r="AB245" s="208">
        <f t="shared" si="430"/>
        <v>0</v>
      </c>
      <c r="AC245" s="208">
        <f t="shared" si="430"/>
        <v>0</v>
      </c>
      <c r="AD245" s="208">
        <f t="shared" si="430"/>
        <v>0</v>
      </c>
      <c r="AE245" s="208">
        <f t="shared" si="430"/>
        <v>0</v>
      </c>
      <c r="AF245" s="208">
        <f t="shared" si="430"/>
        <v>0</v>
      </c>
      <c r="AG245" s="208">
        <f t="shared" si="430"/>
        <v>0</v>
      </c>
      <c r="AH245" s="208">
        <f t="shared" si="430"/>
        <v>0</v>
      </c>
      <c r="AI245" s="208">
        <f t="shared" si="430"/>
        <v>43.213500000000003</v>
      </c>
      <c r="AJ245" s="208">
        <f t="shared" si="430"/>
        <v>0</v>
      </c>
      <c r="AK245" s="206">
        <f t="shared" si="430"/>
        <v>0</v>
      </c>
      <c r="AL245" s="208">
        <f t="shared" si="430"/>
        <v>0</v>
      </c>
      <c r="AM245" s="208">
        <f t="shared" si="430"/>
        <v>0</v>
      </c>
      <c r="AN245" s="208">
        <f t="shared" si="430"/>
        <v>0</v>
      </c>
      <c r="AO245" s="208">
        <f t="shared" si="430"/>
        <v>0</v>
      </c>
      <c r="AP245" s="206">
        <f t="shared" si="430"/>
        <v>0</v>
      </c>
      <c r="AQ245" s="206">
        <f t="shared" si="430"/>
        <v>0</v>
      </c>
      <c r="AR245" s="323"/>
    </row>
    <row r="246" spans="1:44" ht="31.5">
      <c r="A246" s="326"/>
      <c r="B246" s="319"/>
      <c r="C246" s="319"/>
      <c r="D246" s="260" t="s">
        <v>37</v>
      </c>
      <c r="E246" s="209">
        <f t="shared" ref="E246:E248" si="431">H246+K246+N246+Q246+T246+W246+Z246+AC246+AF246+AI246+AL246+AO246</f>
        <v>0</v>
      </c>
      <c r="F246" s="209">
        <f t="shared" ref="F246:F248" si="432">I246+L246+O246+R246+U246+X246+AA246+AD246+AG246+AJ246+AM246+AP246</f>
        <v>0</v>
      </c>
      <c r="G246" s="208" t="e">
        <f t="shared" ref="G246:G248" si="433">F246/E246*100</f>
        <v>#DIV/0!</v>
      </c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  <c r="W246" s="209"/>
      <c r="X246" s="209"/>
      <c r="Y246" s="209"/>
      <c r="Z246" s="209"/>
      <c r="AA246" s="209"/>
      <c r="AB246" s="209"/>
      <c r="AC246" s="209"/>
      <c r="AD246" s="209"/>
      <c r="AE246" s="209"/>
      <c r="AF246" s="209"/>
      <c r="AG246" s="209"/>
      <c r="AH246" s="209"/>
      <c r="AI246" s="209"/>
      <c r="AJ246" s="209"/>
      <c r="AK246" s="207"/>
      <c r="AL246" s="209"/>
      <c r="AM246" s="209"/>
      <c r="AN246" s="209"/>
      <c r="AO246" s="209"/>
      <c r="AP246" s="207"/>
      <c r="AQ246" s="207"/>
      <c r="AR246" s="324"/>
    </row>
    <row r="247" spans="1:44" ht="46.5" customHeight="1">
      <c r="A247" s="326"/>
      <c r="B247" s="319"/>
      <c r="C247" s="319"/>
      <c r="D247" s="260" t="s">
        <v>2</v>
      </c>
      <c r="E247" s="209">
        <f t="shared" si="431"/>
        <v>0</v>
      </c>
      <c r="F247" s="209">
        <f t="shared" si="432"/>
        <v>0</v>
      </c>
      <c r="G247" s="208" t="e">
        <f t="shared" si="433"/>
        <v>#DIV/0!</v>
      </c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  <c r="W247" s="209"/>
      <c r="X247" s="209"/>
      <c r="Y247" s="209"/>
      <c r="Z247" s="209"/>
      <c r="AA247" s="209"/>
      <c r="AB247" s="209"/>
      <c r="AC247" s="209"/>
      <c r="AD247" s="209"/>
      <c r="AE247" s="209"/>
      <c r="AF247" s="209"/>
      <c r="AG247" s="209"/>
      <c r="AH247" s="209"/>
      <c r="AI247" s="209"/>
      <c r="AJ247" s="209"/>
      <c r="AK247" s="207"/>
      <c r="AL247" s="209"/>
      <c r="AM247" s="209"/>
      <c r="AN247" s="209"/>
      <c r="AO247" s="209"/>
      <c r="AP247" s="207"/>
      <c r="AQ247" s="207"/>
      <c r="AR247" s="324"/>
    </row>
    <row r="248" spans="1:44" ht="27.2" customHeight="1">
      <c r="A248" s="326"/>
      <c r="B248" s="319"/>
      <c r="C248" s="319"/>
      <c r="D248" s="261" t="s">
        <v>43</v>
      </c>
      <c r="E248" s="209">
        <f t="shared" si="431"/>
        <v>50.213500000000003</v>
      </c>
      <c r="F248" s="209">
        <f t="shared" si="432"/>
        <v>7</v>
      </c>
      <c r="G248" s="208">
        <f t="shared" si="433"/>
        <v>13.940474175271589</v>
      </c>
      <c r="H248" s="209"/>
      <c r="I248" s="209"/>
      <c r="J248" s="209"/>
      <c r="K248" s="209"/>
      <c r="L248" s="209"/>
      <c r="M248" s="209"/>
      <c r="N248" s="209"/>
      <c r="O248" s="209"/>
      <c r="P248" s="209"/>
      <c r="Q248" s="209">
        <v>7</v>
      </c>
      <c r="R248" s="209">
        <v>7</v>
      </c>
      <c r="S248" s="208">
        <f>R248/Q248*100</f>
        <v>100</v>
      </c>
      <c r="T248" s="173"/>
      <c r="U248" s="209"/>
      <c r="V248" s="209"/>
      <c r="W248" s="209"/>
      <c r="X248" s="209"/>
      <c r="Y248" s="209"/>
      <c r="Z248" s="173"/>
      <c r="AA248" s="209"/>
      <c r="AB248" s="209"/>
      <c r="AC248" s="173"/>
      <c r="AD248" s="209"/>
      <c r="AE248" s="209"/>
      <c r="AF248" s="173"/>
      <c r="AG248" s="209"/>
      <c r="AH248" s="209"/>
      <c r="AI248" s="173">
        <f>50.2135-7</f>
        <v>43.213500000000003</v>
      </c>
      <c r="AJ248" s="209"/>
      <c r="AK248" s="207"/>
      <c r="AL248" s="209"/>
      <c r="AM248" s="209"/>
      <c r="AN248" s="209"/>
      <c r="AO248" s="209"/>
      <c r="AP248" s="207"/>
      <c r="AQ248" s="207"/>
      <c r="AR248" s="324"/>
    </row>
    <row r="249" spans="1:44" ht="18.75" customHeight="1">
      <c r="A249" s="326" t="s">
        <v>458</v>
      </c>
      <c r="B249" s="319" t="s">
        <v>467</v>
      </c>
      <c r="C249" s="319" t="s">
        <v>387</v>
      </c>
      <c r="D249" s="115" t="s">
        <v>41</v>
      </c>
      <c r="E249" s="208">
        <f>SUM(E250:E252)</f>
        <v>9443.43</v>
      </c>
      <c r="F249" s="208">
        <f>SUM(F250:F252)</f>
        <v>0</v>
      </c>
      <c r="G249" s="208">
        <f>F249/E249*100</f>
        <v>0</v>
      </c>
      <c r="H249" s="208">
        <f t="shared" ref="H249" si="434">SUM(H250:H252)</f>
        <v>0</v>
      </c>
      <c r="I249" s="208">
        <f t="shared" ref="I249:AQ249" si="435">SUM(I250:I252)</f>
        <v>0</v>
      </c>
      <c r="J249" s="208">
        <f t="shared" si="435"/>
        <v>0</v>
      </c>
      <c r="K249" s="208">
        <f t="shared" si="435"/>
        <v>0</v>
      </c>
      <c r="L249" s="208">
        <f t="shared" si="435"/>
        <v>0</v>
      </c>
      <c r="M249" s="208">
        <f t="shared" si="435"/>
        <v>0</v>
      </c>
      <c r="N249" s="208">
        <f t="shared" si="435"/>
        <v>0</v>
      </c>
      <c r="O249" s="208">
        <f t="shared" si="435"/>
        <v>0</v>
      </c>
      <c r="P249" s="208">
        <f t="shared" si="435"/>
        <v>0</v>
      </c>
      <c r="Q249" s="208">
        <f t="shared" si="435"/>
        <v>0</v>
      </c>
      <c r="R249" s="208">
        <f t="shared" si="435"/>
        <v>0</v>
      </c>
      <c r="S249" s="208">
        <f t="shared" si="435"/>
        <v>0</v>
      </c>
      <c r="T249" s="208">
        <f t="shared" si="435"/>
        <v>0</v>
      </c>
      <c r="U249" s="208">
        <f t="shared" si="435"/>
        <v>0</v>
      </c>
      <c r="V249" s="208">
        <f t="shared" si="435"/>
        <v>0</v>
      </c>
      <c r="W249" s="208">
        <f t="shared" si="435"/>
        <v>0</v>
      </c>
      <c r="X249" s="208">
        <f t="shared" si="435"/>
        <v>0</v>
      </c>
      <c r="Y249" s="208">
        <f t="shared" si="435"/>
        <v>0</v>
      </c>
      <c r="Z249" s="208">
        <f t="shared" si="435"/>
        <v>0</v>
      </c>
      <c r="AA249" s="208">
        <f t="shared" si="435"/>
        <v>0</v>
      </c>
      <c r="AB249" s="208">
        <f t="shared" si="435"/>
        <v>0</v>
      </c>
      <c r="AC249" s="208">
        <f t="shared" si="435"/>
        <v>0</v>
      </c>
      <c r="AD249" s="208">
        <f t="shared" si="435"/>
        <v>0</v>
      </c>
      <c r="AE249" s="208">
        <f t="shared" si="435"/>
        <v>0</v>
      </c>
      <c r="AF249" s="208">
        <f t="shared" si="435"/>
        <v>0</v>
      </c>
      <c r="AG249" s="208">
        <f t="shared" si="435"/>
        <v>0</v>
      </c>
      <c r="AH249" s="208">
        <f t="shared" si="435"/>
        <v>0</v>
      </c>
      <c r="AI249" s="208">
        <f t="shared" si="435"/>
        <v>0</v>
      </c>
      <c r="AJ249" s="208">
        <f t="shared" si="435"/>
        <v>0</v>
      </c>
      <c r="AK249" s="206">
        <f t="shared" si="435"/>
        <v>0</v>
      </c>
      <c r="AL249" s="208">
        <f t="shared" si="435"/>
        <v>9443.43</v>
      </c>
      <c r="AM249" s="208">
        <f t="shared" si="435"/>
        <v>0</v>
      </c>
      <c r="AN249" s="208">
        <f t="shared" si="435"/>
        <v>0</v>
      </c>
      <c r="AO249" s="208">
        <f t="shared" si="435"/>
        <v>0</v>
      </c>
      <c r="AP249" s="206">
        <f t="shared" si="435"/>
        <v>0</v>
      </c>
      <c r="AQ249" s="206">
        <f t="shared" si="435"/>
        <v>0</v>
      </c>
      <c r="AR249" s="323"/>
    </row>
    <row r="250" spans="1:44" ht="31.5">
      <c r="A250" s="326"/>
      <c r="B250" s="319"/>
      <c r="C250" s="319"/>
      <c r="D250" s="260" t="s">
        <v>37</v>
      </c>
      <c r="E250" s="209">
        <f t="shared" ref="E250:E252" si="436">H250+K250+N250+Q250+T250+W250+Z250+AC250+AF250+AI250+AL250+AO250</f>
        <v>0</v>
      </c>
      <c r="F250" s="209">
        <f t="shared" ref="F250:F252" si="437">I250+L250+O250+R250+U250+X250+AA250+AD250+AG250+AJ250+AM250+AP250</f>
        <v>0</v>
      </c>
      <c r="G250" s="208" t="e">
        <f t="shared" ref="G250:G252" si="438">F250/E250*100</f>
        <v>#DIV/0!</v>
      </c>
      <c r="H250" s="209"/>
      <c r="I250" s="209"/>
      <c r="J250" s="209"/>
      <c r="K250" s="209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09"/>
      <c r="W250" s="209"/>
      <c r="X250" s="209"/>
      <c r="Y250" s="209"/>
      <c r="Z250" s="209"/>
      <c r="AA250" s="209"/>
      <c r="AB250" s="209"/>
      <c r="AC250" s="209"/>
      <c r="AD250" s="209"/>
      <c r="AE250" s="209"/>
      <c r="AF250" s="209"/>
      <c r="AG250" s="209"/>
      <c r="AH250" s="209"/>
      <c r="AI250" s="209"/>
      <c r="AJ250" s="209"/>
      <c r="AK250" s="207"/>
      <c r="AL250" s="209"/>
      <c r="AM250" s="209"/>
      <c r="AN250" s="209"/>
      <c r="AO250" s="209"/>
      <c r="AP250" s="207"/>
      <c r="AQ250" s="207"/>
      <c r="AR250" s="324"/>
    </row>
    <row r="251" spans="1:44" ht="46.5" customHeight="1">
      <c r="A251" s="326"/>
      <c r="B251" s="319"/>
      <c r="C251" s="319"/>
      <c r="D251" s="260" t="s">
        <v>2</v>
      </c>
      <c r="E251" s="209">
        <f t="shared" si="436"/>
        <v>0</v>
      </c>
      <c r="F251" s="209">
        <f t="shared" si="437"/>
        <v>0</v>
      </c>
      <c r="G251" s="208" t="e">
        <f t="shared" si="438"/>
        <v>#DIV/0!</v>
      </c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9"/>
      <c r="W251" s="209"/>
      <c r="X251" s="209"/>
      <c r="Y251" s="209"/>
      <c r="Z251" s="209"/>
      <c r="AA251" s="209"/>
      <c r="AB251" s="209"/>
      <c r="AC251" s="209"/>
      <c r="AD251" s="209"/>
      <c r="AE251" s="209"/>
      <c r="AF251" s="209"/>
      <c r="AG251" s="209"/>
      <c r="AH251" s="209"/>
      <c r="AI251" s="209"/>
      <c r="AJ251" s="209"/>
      <c r="AK251" s="207"/>
      <c r="AL251" s="209"/>
      <c r="AM251" s="209"/>
      <c r="AN251" s="209"/>
      <c r="AO251" s="209"/>
      <c r="AP251" s="207"/>
      <c r="AQ251" s="207"/>
      <c r="AR251" s="324"/>
    </row>
    <row r="252" spans="1:44" ht="27.2" customHeight="1">
      <c r="A252" s="326"/>
      <c r="B252" s="319"/>
      <c r="C252" s="319"/>
      <c r="D252" s="261" t="s">
        <v>43</v>
      </c>
      <c r="E252" s="209">
        <f t="shared" si="436"/>
        <v>9443.43</v>
      </c>
      <c r="F252" s="209">
        <f t="shared" si="437"/>
        <v>0</v>
      </c>
      <c r="G252" s="208">
        <f t="shared" si="438"/>
        <v>0</v>
      </c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9"/>
      <c r="W252" s="209"/>
      <c r="X252" s="209"/>
      <c r="Y252" s="209"/>
      <c r="Z252" s="209"/>
      <c r="AA252" s="209"/>
      <c r="AB252" s="209"/>
      <c r="AC252" s="209"/>
      <c r="AD252" s="209"/>
      <c r="AE252" s="209"/>
      <c r="AF252" s="209"/>
      <c r="AG252" s="209"/>
      <c r="AH252" s="209"/>
      <c r="AI252" s="209"/>
      <c r="AJ252" s="209"/>
      <c r="AK252" s="207"/>
      <c r="AL252" s="173">
        <v>9443.43</v>
      </c>
      <c r="AM252" s="209"/>
      <c r="AN252" s="209"/>
      <c r="AO252" s="209"/>
      <c r="AP252" s="207"/>
      <c r="AQ252" s="207"/>
      <c r="AR252" s="324"/>
    </row>
    <row r="253" spans="1:44" ht="18.75" customHeight="1">
      <c r="A253" s="326" t="s">
        <v>496</v>
      </c>
      <c r="B253" s="319" t="s">
        <v>497</v>
      </c>
      <c r="C253" s="319" t="s">
        <v>387</v>
      </c>
      <c r="D253" s="115" t="s">
        <v>41</v>
      </c>
      <c r="E253" s="208">
        <f>SUM(E254:E256)</f>
        <v>27.295999999999999</v>
      </c>
      <c r="F253" s="208">
        <f>SUM(F254:F256)</f>
        <v>27.295999999999999</v>
      </c>
      <c r="G253" s="208">
        <f>F253/E253*100</f>
        <v>100</v>
      </c>
      <c r="H253" s="208">
        <f t="shared" ref="H253" si="439">SUM(H254:H256)</f>
        <v>0</v>
      </c>
      <c r="I253" s="208">
        <f t="shared" ref="I253:AQ253" si="440">SUM(I254:I256)</f>
        <v>0</v>
      </c>
      <c r="J253" s="208">
        <f t="shared" si="440"/>
        <v>0</v>
      </c>
      <c r="K253" s="208">
        <f t="shared" si="440"/>
        <v>0</v>
      </c>
      <c r="L253" s="208">
        <f t="shared" si="440"/>
        <v>0</v>
      </c>
      <c r="M253" s="208">
        <f t="shared" si="440"/>
        <v>0</v>
      </c>
      <c r="N253" s="208">
        <f t="shared" si="440"/>
        <v>0</v>
      </c>
      <c r="O253" s="208">
        <f t="shared" si="440"/>
        <v>0</v>
      </c>
      <c r="P253" s="208">
        <f t="shared" si="440"/>
        <v>0</v>
      </c>
      <c r="Q253" s="208">
        <f t="shared" si="440"/>
        <v>0</v>
      </c>
      <c r="R253" s="208">
        <f t="shared" si="440"/>
        <v>0</v>
      </c>
      <c r="S253" s="208">
        <f t="shared" si="440"/>
        <v>0</v>
      </c>
      <c r="T253" s="208">
        <f t="shared" si="440"/>
        <v>0</v>
      </c>
      <c r="U253" s="208">
        <f t="shared" si="440"/>
        <v>0</v>
      </c>
      <c r="V253" s="208">
        <f t="shared" si="440"/>
        <v>0</v>
      </c>
      <c r="W253" s="208">
        <f t="shared" si="440"/>
        <v>0</v>
      </c>
      <c r="X253" s="208">
        <f t="shared" si="440"/>
        <v>0</v>
      </c>
      <c r="Y253" s="208">
        <f t="shared" si="440"/>
        <v>0</v>
      </c>
      <c r="Z253" s="208">
        <f t="shared" si="440"/>
        <v>27.295999999999999</v>
      </c>
      <c r="AA253" s="208">
        <f t="shared" si="440"/>
        <v>27.295999999999999</v>
      </c>
      <c r="AB253" s="208">
        <f t="shared" si="440"/>
        <v>0</v>
      </c>
      <c r="AC253" s="208">
        <f t="shared" si="440"/>
        <v>0</v>
      </c>
      <c r="AD253" s="208">
        <f t="shared" si="440"/>
        <v>0</v>
      </c>
      <c r="AE253" s="208">
        <f t="shared" si="440"/>
        <v>0</v>
      </c>
      <c r="AF253" s="208">
        <f t="shared" si="440"/>
        <v>0</v>
      </c>
      <c r="AG253" s="208">
        <f t="shared" si="440"/>
        <v>0</v>
      </c>
      <c r="AH253" s="208">
        <f t="shared" si="440"/>
        <v>0</v>
      </c>
      <c r="AI253" s="208">
        <f t="shared" si="440"/>
        <v>0</v>
      </c>
      <c r="AJ253" s="208">
        <f t="shared" si="440"/>
        <v>0</v>
      </c>
      <c r="AK253" s="206">
        <f t="shared" si="440"/>
        <v>0</v>
      </c>
      <c r="AL253" s="208">
        <f t="shared" si="440"/>
        <v>0</v>
      </c>
      <c r="AM253" s="208">
        <f t="shared" si="440"/>
        <v>0</v>
      </c>
      <c r="AN253" s="208">
        <f t="shared" si="440"/>
        <v>0</v>
      </c>
      <c r="AO253" s="208">
        <f t="shared" si="440"/>
        <v>0</v>
      </c>
      <c r="AP253" s="206">
        <f t="shared" si="440"/>
        <v>0</v>
      </c>
      <c r="AQ253" s="206">
        <f t="shared" si="440"/>
        <v>0</v>
      </c>
      <c r="AR253" s="323"/>
    </row>
    <row r="254" spans="1:44" ht="31.5">
      <c r="A254" s="326"/>
      <c r="B254" s="319"/>
      <c r="C254" s="319"/>
      <c r="D254" s="260" t="s">
        <v>37</v>
      </c>
      <c r="E254" s="209">
        <f t="shared" ref="E254:E256" si="441">H254+K254+N254+Q254+T254+W254+Z254+AC254+AF254+AI254+AL254+AO254</f>
        <v>0</v>
      </c>
      <c r="F254" s="209">
        <f t="shared" ref="F254:F256" si="442">I254+L254+O254+R254+U254+X254+AA254+AD254+AG254+AJ254+AM254+AP254</f>
        <v>0</v>
      </c>
      <c r="G254" s="208" t="e">
        <f t="shared" ref="G254:G256" si="443">F254/E254*100</f>
        <v>#DIV/0!</v>
      </c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  <c r="Z254" s="209"/>
      <c r="AA254" s="209"/>
      <c r="AB254" s="209"/>
      <c r="AC254" s="209"/>
      <c r="AD254" s="209"/>
      <c r="AE254" s="209"/>
      <c r="AF254" s="209"/>
      <c r="AG254" s="209"/>
      <c r="AH254" s="209"/>
      <c r="AI254" s="209"/>
      <c r="AJ254" s="209"/>
      <c r="AK254" s="207"/>
      <c r="AL254" s="209"/>
      <c r="AM254" s="209"/>
      <c r="AN254" s="209"/>
      <c r="AO254" s="209"/>
      <c r="AP254" s="207"/>
      <c r="AQ254" s="207"/>
      <c r="AR254" s="324"/>
    </row>
    <row r="255" spans="1:44" ht="46.5" customHeight="1">
      <c r="A255" s="326"/>
      <c r="B255" s="319"/>
      <c r="C255" s="319"/>
      <c r="D255" s="260" t="s">
        <v>2</v>
      </c>
      <c r="E255" s="209">
        <f t="shared" si="441"/>
        <v>0</v>
      </c>
      <c r="F255" s="209">
        <f t="shared" si="442"/>
        <v>0</v>
      </c>
      <c r="G255" s="208" t="e">
        <f t="shared" si="443"/>
        <v>#DIV/0!</v>
      </c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  <c r="W255" s="209"/>
      <c r="X255" s="209"/>
      <c r="Y255" s="209"/>
      <c r="Z255" s="209"/>
      <c r="AA255" s="209"/>
      <c r="AB255" s="209"/>
      <c r="AC255" s="209"/>
      <c r="AD255" s="209"/>
      <c r="AE255" s="209"/>
      <c r="AF255" s="209"/>
      <c r="AG255" s="209"/>
      <c r="AH255" s="209"/>
      <c r="AI255" s="209"/>
      <c r="AJ255" s="209"/>
      <c r="AK255" s="207"/>
      <c r="AL255" s="209"/>
      <c r="AM255" s="209"/>
      <c r="AN255" s="209"/>
      <c r="AO255" s="209"/>
      <c r="AP255" s="207"/>
      <c r="AQ255" s="207"/>
      <c r="AR255" s="324"/>
    </row>
    <row r="256" spans="1:44" ht="27.2" customHeight="1">
      <c r="A256" s="326"/>
      <c r="B256" s="319"/>
      <c r="C256" s="319"/>
      <c r="D256" s="261" t="s">
        <v>43</v>
      </c>
      <c r="E256" s="209">
        <f t="shared" si="441"/>
        <v>27.295999999999999</v>
      </c>
      <c r="F256" s="209">
        <f t="shared" si="442"/>
        <v>27.295999999999999</v>
      </c>
      <c r="G256" s="208">
        <f t="shared" si="443"/>
        <v>100</v>
      </c>
      <c r="H256" s="209"/>
      <c r="I256" s="209"/>
      <c r="J256" s="209"/>
      <c r="K256" s="209"/>
      <c r="L256" s="209"/>
      <c r="M256" s="209"/>
      <c r="N256" s="209"/>
      <c r="O256" s="209"/>
      <c r="P256" s="209"/>
      <c r="Q256" s="209"/>
      <c r="R256" s="209"/>
      <c r="S256" s="209"/>
      <c r="T256" s="209"/>
      <c r="U256" s="209"/>
      <c r="V256" s="209"/>
      <c r="W256" s="209"/>
      <c r="X256" s="209"/>
      <c r="Y256" s="209"/>
      <c r="Z256" s="209">
        <v>27.295999999999999</v>
      </c>
      <c r="AA256" s="209">
        <v>27.295999999999999</v>
      </c>
      <c r="AB256" s="209"/>
      <c r="AC256" s="209"/>
      <c r="AD256" s="209"/>
      <c r="AE256" s="209"/>
      <c r="AF256" s="209"/>
      <c r="AG256" s="209"/>
      <c r="AH256" s="209"/>
      <c r="AI256" s="209"/>
      <c r="AJ256" s="209"/>
      <c r="AK256" s="207"/>
      <c r="AL256" s="173"/>
      <c r="AM256" s="209"/>
      <c r="AN256" s="209"/>
      <c r="AO256" s="209"/>
      <c r="AP256" s="207"/>
      <c r="AQ256" s="207"/>
      <c r="AR256" s="324"/>
    </row>
    <row r="257" spans="1:44" ht="18.75" customHeight="1">
      <c r="A257" s="326" t="s">
        <v>97</v>
      </c>
      <c r="B257" s="319" t="s">
        <v>341</v>
      </c>
      <c r="C257" s="319" t="s">
        <v>324</v>
      </c>
      <c r="D257" s="115" t="s">
        <v>41</v>
      </c>
      <c r="E257" s="208">
        <f>SUM(E258:E260)</f>
        <v>69874.256880000001</v>
      </c>
      <c r="F257" s="208">
        <f>SUM(F258:F260)</f>
        <v>0</v>
      </c>
      <c r="G257" s="208">
        <f>F257/E257*100</f>
        <v>0</v>
      </c>
      <c r="H257" s="208">
        <f>SUM(H258:H260)</f>
        <v>0</v>
      </c>
      <c r="I257" s="208">
        <f t="shared" ref="I257:AQ257" si="444">SUM(I258:I260)</f>
        <v>0</v>
      </c>
      <c r="J257" s="208">
        <f t="shared" si="444"/>
        <v>0</v>
      </c>
      <c r="K257" s="208">
        <f t="shared" si="444"/>
        <v>0</v>
      </c>
      <c r="L257" s="208">
        <f t="shared" si="444"/>
        <v>0</v>
      </c>
      <c r="M257" s="208">
        <f t="shared" si="444"/>
        <v>0</v>
      </c>
      <c r="N257" s="208">
        <f t="shared" si="444"/>
        <v>0</v>
      </c>
      <c r="O257" s="208">
        <f t="shared" si="444"/>
        <v>0</v>
      </c>
      <c r="P257" s="208">
        <f t="shared" si="444"/>
        <v>0</v>
      </c>
      <c r="Q257" s="208">
        <f t="shared" si="444"/>
        <v>0</v>
      </c>
      <c r="R257" s="208">
        <f t="shared" si="444"/>
        <v>0</v>
      </c>
      <c r="S257" s="208">
        <f t="shared" si="444"/>
        <v>0</v>
      </c>
      <c r="T257" s="208">
        <f t="shared" si="444"/>
        <v>0</v>
      </c>
      <c r="U257" s="208">
        <f t="shared" si="444"/>
        <v>0</v>
      </c>
      <c r="V257" s="208">
        <f t="shared" si="444"/>
        <v>0</v>
      </c>
      <c r="W257" s="208">
        <f t="shared" si="444"/>
        <v>0</v>
      </c>
      <c r="X257" s="208">
        <f t="shared" si="444"/>
        <v>0</v>
      </c>
      <c r="Y257" s="208">
        <f t="shared" si="444"/>
        <v>0</v>
      </c>
      <c r="Z257" s="208">
        <f t="shared" si="444"/>
        <v>0</v>
      </c>
      <c r="AA257" s="208">
        <f t="shared" si="444"/>
        <v>0</v>
      </c>
      <c r="AB257" s="208">
        <f t="shared" si="444"/>
        <v>0</v>
      </c>
      <c r="AC257" s="208">
        <f t="shared" si="444"/>
        <v>0</v>
      </c>
      <c r="AD257" s="208">
        <f t="shared" si="444"/>
        <v>0</v>
      </c>
      <c r="AE257" s="208">
        <f t="shared" si="444"/>
        <v>0</v>
      </c>
      <c r="AF257" s="208">
        <f t="shared" si="444"/>
        <v>0</v>
      </c>
      <c r="AG257" s="208">
        <f t="shared" si="444"/>
        <v>0</v>
      </c>
      <c r="AH257" s="208">
        <f t="shared" si="444"/>
        <v>0</v>
      </c>
      <c r="AI257" s="208">
        <f t="shared" si="444"/>
        <v>68060.265759999995</v>
      </c>
      <c r="AJ257" s="208">
        <f t="shared" si="444"/>
        <v>0</v>
      </c>
      <c r="AK257" s="206">
        <f t="shared" si="444"/>
        <v>0</v>
      </c>
      <c r="AL257" s="208">
        <f t="shared" si="444"/>
        <v>1813.9911200000001</v>
      </c>
      <c r="AM257" s="208">
        <f t="shared" si="444"/>
        <v>0</v>
      </c>
      <c r="AN257" s="208">
        <f t="shared" si="444"/>
        <v>0</v>
      </c>
      <c r="AO257" s="208">
        <f t="shared" si="444"/>
        <v>0</v>
      </c>
      <c r="AP257" s="206">
        <f t="shared" si="444"/>
        <v>0</v>
      </c>
      <c r="AQ257" s="206">
        <f t="shared" si="444"/>
        <v>0</v>
      </c>
      <c r="AR257" s="323"/>
    </row>
    <row r="258" spans="1:44" ht="31.5">
      <c r="A258" s="326"/>
      <c r="B258" s="319"/>
      <c r="C258" s="319"/>
      <c r="D258" s="260" t="s">
        <v>37</v>
      </c>
      <c r="E258" s="209">
        <f t="shared" ref="E258:F260" si="445">H258+K258+N258+Q258+T258+W258+Z258+AC258+AF258+AI258+AL258+AO258</f>
        <v>2821</v>
      </c>
      <c r="F258" s="209">
        <f t="shared" si="445"/>
        <v>0</v>
      </c>
      <c r="G258" s="208">
        <f t="shared" ref="G258:G260" si="446">F258/E258*100</f>
        <v>0</v>
      </c>
      <c r="H258" s="209">
        <f>H262+H266+H270+H274+H278+H282+H286+H290+H294+H298+H302+H306+H310+H314</f>
        <v>0</v>
      </c>
      <c r="I258" s="209">
        <f t="shared" ref="I258:AQ258" si="447">I262+I266+I270+I274+I278+I282+I286+I290+I294+I298+I302+I306+I310+I314</f>
        <v>0</v>
      </c>
      <c r="J258" s="209">
        <f t="shared" si="447"/>
        <v>0</v>
      </c>
      <c r="K258" s="209">
        <f t="shared" si="447"/>
        <v>0</v>
      </c>
      <c r="L258" s="209">
        <f t="shared" si="447"/>
        <v>0</v>
      </c>
      <c r="M258" s="209">
        <f t="shared" si="447"/>
        <v>0</v>
      </c>
      <c r="N258" s="209">
        <f t="shared" si="447"/>
        <v>0</v>
      </c>
      <c r="O258" s="209">
        <f t="shared" si="447"/>
        <v>0</v>
      </c>
      <c r="P258" s="209">
        <f t="shared" si="447"/>
        <v>0</v>
      </c>
      <c r="Q258" s="209">
        <f t="shared" si="447"/>
        <v>0</v>
      </c>
      <c r="R258" s="209">
        <f t="shared" si="447"/>
        <v>0</v>
      </c>
      <c r="S258" s="209">
        <f t="shared" si="447"/>
        <v>0</v>
      </c>
      <c r="T258" s="209">
        <f t="shared" si="447"/>
        <v>0</v>
      </c>
      <c r="U258" s="209">
        <f t="shared" si="447"/>
        <v>0</v>
      </c>
      <c r="V258" s="209">
        <f t="shared" si="447"/>
        <v>0</v>
      </c>
      <c r="W258" s="209">
        <f t="shared" si="447"/>
        <v>0</v>
      </c>
      <c r="X258" s="209">
        <f t="shared" si="447"/>
        <v>0</v>
      </c>
      <c r="Y258" s="209">
        <f t="shared" si="447"/>
        <v>0</v>
      </c>
      <c r="Z258" s="209">
        <f t="shared" si="447"/>
        <v>0</v>
      </c>
      <c r="AA258" s="209">
        <f t="shared" si="447"/>
        <v>0</v>
      </c>
      <c r="AB258" s="209">
        <f t="shared" si="447"/>
        <v>0</v>
      </c>
      <c r="AC258" s="209">
        <f t="shared" si="447"/>
        <v>0</v>
      </c>
      <c r="AD258" s="209">
        <f t="shared" si="447"/>
        <v>0</v>
      </c>
      <c r="AE258" s="209">
        <f t="shared" si="447"/>
        <v>0</v>
      </c>
      <c r="AF258" s="209">
        <f t="shared" si="447"/>
        <v>0</v>
      </c>
      <c r="AG258" s="209">
        <f t="shared" si="447"/>
        <v>0</v>
      </c>
      <c r="AH258" s="209">
        <f t="shared" si="447"/>
        <v>0</v>
      </c>
      <c r="AI258" s="209">
        <f t="shared" si="447"/>
        <v>2821</v>
      </c>
      <c r="AJ258" s="209">
        <f t="shared" si="447"/>
        <v>0</v>
      </c>
      <c r="AK258" s="209">
        <f t="shared" si="447"/>
        <v>0</v>
      </c>
      <c r="AL258" s="209">
        <f t="shared" si="447"/>
        <v>0</v>
      </c>
      <c r="AM258" s="209">
        <f t="shared" si="447"/>
        <v>0</v>
      </c>
      <c r="AN258" s="209">
        <f t="shared" si="447"/>
        <v>0</v>
      </c>
      <c r="AO258" s="209">
        <f t="shared" si="447"/>
        <v>0</v>
      </c>
      <c r="AP258" s="209">
        <f t="shared" si="447"/>
        <v>0</v>
      </c>
      <c r="AQ258" s="209">
        <f t="shared" si="447"/>
        <v>0</v>
      </c>
      <c r="AR258" s="324"/>
    </row>
    <row r="259" spans="1:44" ht="46.5" customHeight="1">
      <c r="A259" s="326"/>
      <c r="B259" s="319"/>
      <c r="C259" s="319"/>
      <c r="D259" s="260" t="s">
        <v>2</v>
      </c>
      <c r="E259" s="209">
        <f t="shared" si="445"/>
        <v>20814.7</v>
      </c>
      <c r="F259" s="209">
        <f t="shared" si="445"/>
        <v>0</v>
      </c>
      <c r="G259" s="208">
        <f t="shared" si="446"/>
        <v>0</v>
      </c>
      <c r="H259" s="209">
        <f t="shared" ref="H259:AQ259" si="448">H263+H267+H271+H275+H279+H283+H287+H291+H295+H299+H303+H307+H311+H315</f>
        <v>0</v>
      </c>
      <c r="I259" s="209">
        <f t="shared" si="448"/>
        <v>0</v>
      </c>
      <c r="J259" s="209">
        <f t="shared" si="448"/>
        <v>0</v>
      </c>
      <c r="K259" s="209">
        <f t="shared" si="448"/>
        <v>0</v>
      </c>
      <c r="L259" s="209">
        <f t="shared" si="448"/>
        <v>0</v>
      </c>
      <c r="M259" s="209">
        <f t="shared" si="448"/>
        <v>0</v>
      </c>
      <c r="N259" s="209">
        <f t="shared" si="448"/>
        <v>0</v>
      </c>
      <c r="O259" s="209">
        <f t="shared" si="448"/>
        <v>0</v>
      </c>
      <c r="P259" s="209">
        <f t="shared" si="448"/>
        <v>0</v>
      </c>
      <c r="Q259" s="209">
        <f t="shared" si="448"/>
        <v>0</v>
      </c>
      <c r="R259" s="209">
        <f t="shared" si="448"/>
        <v>0</v>
      </c>
      <c r="S259" s="209">
        <f t="shared" si="448"/>
        <v>0</v>
      </c>
      <c r="T259" s="209">
        <f t="shared" si="448"/>
        <v>0</v>
      </c>
      <c r="U259" s="209">
        <f t="shared" si="448"/>
        <v>0</v>
      </c>
      <c r="V259" s="209">
        <f t="shared" si="448"/>
        <v>0</v>
      </c>
      <c r="W259" s="209">
        <f t="shared" si="448"/>
        <v>0</v>
      </c>
      <c r="X259" s="209">
        <f t="shared" si="448"/>
        <v>0</v>
      </c>
      <c r="Y259" s="209">
        <f t="shared" si="448"/>
        <v>0</v>
      </c>
      <c r="Z259" s="209">
        <f t="shared" si="448"/>
        <v>0</v>
      </c>
      <c r="AA259" s="209">
        <f t="shared" si="448"/>
        <v>0</v>
      </c>
      <c r="AB259" s="209">
        <f t="shared" si="448"/>
        <v>0</v>
      </c>
      <c r="AC259" s="209">
        <f t="shared" si="448"/>
        <v>0</v>
      </c>
      <c r="AD259" s="209">
        <f t="shared" si="448"/>
        <v>0</v>
      </c>
      <c r="AE259" s="209">
        <f t="shared" si="448"/>
        <v>0</v>
      </c>
      <c r="AF259" s="209">
        <f t="shared" si="448"/>
        <v>0</v>
      </c>
      <c r="AG259" s="209">
        <f t="shared" si="448"/>
        <v>0</v>
      </c>
      <c r="AH259" s="209">
        <f t="shared" si="448"/>
        <v>0</v>
      </c>
      <c r="AI259" s="209">
        <f t="shared" si="448"/>
        <v>20814.7</v>
      </c>
      <c r="AJ259" s="209">
        <f t="shared" si="448"/>
        <v>0</v>
      </c>
      <c r="AK259" s="209">
        <f t="shared" si="448"/>
        <v>0</v>
      </c>
      <c r="AL259" s="209">
        <f t="shared" si="448"/>
        <v>0</v>
      </c>
      <c r="AM259" s="209">
        <f t="shared" si="448"/>
        <v>0</v>
      </c>
      <c r="AN259" s="209">
        <f t="shared" si="448"/>
        <v>0</v>
      </c>
      <c r="AO259" s="209">
        <f t="shared" si="448"/>
        <v>0</v>
      </c>
      <c r="AP259" s="209">
        <f t="shared" si="448"/>
        <v>0</v>
      </c>
      <c r="AQ259" s="209">
        <f t="shared" si="448"/>
        <v>0</v>
      </c>
      <c r="AR259" s="324"/>
    </row>
    <row r="260" spans="1:44" ht="27.2" customHeight="1">
      <c r="A260" s="326"/>
      <c r="B260" s="319"/>
      <c r="C260" s="319"/>
      <c r="D260" s="261" t="s">
        <v>43</v>
      </c>
      <c r="E260" s="209">
        <f t="shared" si="445"/>
        <v>46238.556879999996</v>
      </c>
      <c r="F260" s="209">
        <f t="shared" si="445"/>
        <v>0</v>
      </c>
      <c r="G260" s="208">
        <f t="shared" si="446"/>
        <v>0</v>
      </c>
      <c r="H260" s="209">
        <f t="shared" ref="H260:AQ260" si="449">H264+H268+H272+H276+H280+H284+H288+H292+H296+H300+H304+H308+H312+H316</f>
        <v>0</v>
      </c>
      <c r="I260" s="209">
        <f t="shared" si="449"/>
        <v>0</v>
      </c>
      <c r="J260" s="209">
        <f t="shared" si="449"/>
        <v>0</v>
      </c>
      <c r="K260" s="209">
        <f t="shared" si="449"/>
        <v>0</v>
      </c>
      <c r="L260" s="209">
        <f t="shared" si="449"/>
        <v>0</v>
      </c>
      <c r="M260" s="209">
        <f t="shared" si="449"/>
        <v>0</v>
      </c>
      <c r="N260" s="209">
        <f t="shared" si="449"/>
        <v>0</v>
      </c>
      <c r="O260" s="209">
        <f t="shared" si="449"/>
        <v>0</v>
      </c>
      <c r="P260" s="209">
        <f t="shared" si="449"/>
        <v>0</v>
      </c>
      <c r="Q260" s="209">
        <f t="shared" si="449"/>
        <v>0</v>
      </c>
      <c r="R260" s="209">
        <f t="shared" si="449"/>
        <v>0</v>
      </c>
      <c r="S260" s="209">
        <f t="shared" si="449"/>
        <v>0</v>
      </c>
      <c r="T260" s="209">
        <f t="shared" si="449"/>
        <v>0</v>
      </c>
      <c r="U260" s="209">
        <f t="shared" si="449"/>
        <v>0</v>
      </c>
      <c r="V260" s="209">
        <f t="shared" si="449"/>
        <v>0</v>
      </c>
      <c r="W260" s="209">
        <f t="shared" si="449"/>
        <v>0</v>
      </c>
      <c r="X260" s="209">
        <f t="shared" si="449"/>
        <v>0</v>
      </c>
      <c r="Y260" s="209">
        <f t="shared" si="449"/>
        <v>0</v>
      </c>
      <c r="Z260" s="209">
        <f t="shared" si="449"/>
        <v>0</v>
      </c>
      <c r="AA260" s="209">
        <f t="shared" si="449"/>
        <v>0</v>
      </c>
      <c r="AB260" s="209">
        <f t="shared" si="449"/>
        <v>0</v>
      </c>
      <c r="AC260" s="209">
        <f t="shared" si="449"/>
        <v>0</v>
      </c>
      <c r="AD260" s="209">
        <f t="shared" si="449"/>
        <v>0</v>
      </c>
      <c r="AE260" s="209">
        <f t="shared" si="449"/>
        <v>0</v>
      </c>
      <c r="AF260" s="209">
        <f t="shared" si="449"/>
        <v>0</v>
      </c>
      <c r="AG260" s="209">
        <f t="shared" si="449"/>
        <v>0</v>
      </c>
      <c r="AH260" s="209">
        <f t="shared" si="449"/>
        <v>0</v>
      </c>
      <c r="AI260" s="209">
        <f t="shared" si="449"/>
        <v>44424.565759999998</v>
      </c>
      <c r="AJ260" s="209">
        <f t="shared" si="449"/>
        <v>0</v>
      </c>
      <c r="AK260" s="209">
        <f t="shared" si="449"/>
        <v>0</v>
      </c>
      <c r="AL260" s="209">
        <f t="shared" si="449"/>
        <v>1813.9911200000001</v>
      </c>
      <c r="AM260" s="209">
        <f t="shared" si="449"/>
        <v>0</v>
      </c>
      <c r="AN260" s="209">
        <f t="shared" si="449"/>
        <v>0</v>
      </c>
      <c r="AO260" s="209">
        <f t="shared" si="449"/>
        <v>0</v>
      </c>
      <c r="AP260" s="209">
        <f t="shared" si="449"/>
        <v>0</v>
      </c>
      <c r="AQ260" s="209">
        <f t="shared" si="449"/>
        <v>0</v>
      </c>
      <c r="AR260" s="324"/>
    </row>
    <row r="261" spans="1:44" s="119" customFormat="1" ht="22.15" customHeight="1">
      <c r="A261" s="326" t="s">
        <v>342</v>
      </c>
      <c r="B261" s="319" t="s">
        <v>345</v>
      </c>
      <c r="C261" s="325" t="s">
        <v>388</v>
      </c>
      <c r="D261" s="115" t="s">
        <v>41</v>
      </c>
      <c r="E261" s="208">
        <f>SUM(E262:E264)</f>
        <v>7755.8079399999997</v>
      </c>
      <c r="F261" s="208">
        <f>SUM(F262:F264)</f>
        <v>0</v>
      </c>
      <c r="G261" s="208">
        <f>F261/E261*100</f>
        <v>0</v>
      </c>
      <c r="H261" s="208">
        <f>SUM(H262:H264)</f>
        <v>0</v>
      </c>
      <c r="I261" s="208">
        <f t="shared" ref="I261:AQ261" si="450">SUM(I262:I264)</f>
        <v>0</v>
      </c>
      <c r="J261" s="208">
        <f t="shared" si="450"/>
        <v>0</v>
      </c>
      <c r="K261" s="208">
        <f t="shared" si="450"/>
        <v>0</v>
      </c>
      <c r="L261" s="208">
        <f t="shared" si="450"/>
        <v>0</v>
      </c>
      <c r="M261" s="208">
        <f t="shared" si="450"/>
        <v>0</v>
      </c>
      <c r="N261" s="208">
        <f t="shared" si="450"/>
        <v>0</v>
      </c>
      <c r="O261" s="208">
        <f t="shared" si="450"/>
        <v>0</v>
      </c>
      <c r="P261" s="208">
        <f t="shared" si="450"/>
        <v>0</v>
      </c>
      <c r="Q261" s="208">
        <f t="shared" si="450"/>
        <v>0</v>
      </c>
      <c r="R261" s="208">
        <f t="shared" si="450"/>
        <v>0</v>
      </c>
      <c r="S261" s="208">
        <f t="shared" si="450"/>
        <v>0</v>
      </c>
      <c r="T261" s="208">
        <f t="shared" si="450"/>
        <v>0</v>
      </c>
      <c r="U261" s="208">
        <f t="shared" si="450"/>
        <v>0</v>
      </c>
      <c r="V261" s="208">
        <f t="shared" si="450"/>
        <v>0</v>
      </c>
      <c r="W261" s="208">
        <f t="shared" si="450"/>
        <v>0</v>
      </c>
      <c r="X261" s="208">
        <f t="shared" si="450"/>
        <v>0</v>
      </c>
      <c r="Y261" s="208">
        <f t="shared" si="450"/>
        <v>0</v>
      </c>
      <c r="Z261" s="208">
        <f t="shared" si="450"/>
        <v>0</v>
      </c>
      <c r="AA261" s="208">
        <f t="shared" si="450"/>
        <v>0</v>
      </c>
      <c r="AB261" s="208">
        <f t="shared" si="450"/>
        <v>0</v>
      </c>
      <c r="AC261" s="208">
        <f t="shared" si="450"/>
        <v>0</v>
      </c>
      <c r="AD261" s="208">
        <f t="shared" si="450"/>
        <v>0</v>
      </c>
      <c r="AE261" s="208">
        <f t="shared" si="450"/>
        <v>0</v>
      </c>
      <c r="AF261" s="208">
        <f t="shared" si="450"/>
        <v>0</v>
      </c>
      <c r="AG261" s="208">
        <f t="shared" si="450"/>
        <v>0</v>
      </c>
      <c r="AH261" s="208">
        <f t="shared" si="450"/>
        <v>0</v>
      </c>
      <c r="AI261" s="208">
        <f t="shared" si="450"/>
        <v>7755.8079399999997</v>
      </c>
      <c r="AJ261" s="208">
        <f t="shared" si="450"/>
        <v>0</v>
      </c>
      <c r="AK261" s="206">
        <f t="shared" si="450"/>
        <v>0</v>
      </c>
      <c r="AL261" s="208">
        <f t="shared" si="450"/>
        <v>0</v>
      </c>
      <c r="AM261" s="208">
        <f t="shared" si="450"/>
        <v>0</v>
      </c>
      <c r="AN261" s="208">
        <f t="shared" si="450"/>
        <v>0</v>
      </c>
      <c r="AO261" s="208">
        <f t="shared" si="450"/>
        <v>0</v>
      </c>
      <c r="AP261" s="206">
        <f t="shared" si="450"/>
        <v>0</v>
      </c>
      <c r="AQ261" s="206">
        <f t="shared" si="450"/>
        <v>0</v>
      </c>
      <c r="AR261" s="323"/>
    </row>
    <row r="262" spans="1:44" ht="31.5">
      <c r="A262" s="326"/>
      <c r="B262" s="319"/>
      <c r="C262" s="325"/>
      <c r="D262" s="260" t="s">
        <v>37</v>
      </c>
      <c r="E262" s="209">
        <f t="shared" ref="E262:F264" si="451">H262+K262+N262+Q262+T262+W262+Z262+AC262+AF262+AI262+AL262+AO262</f>
        <v>0</v>
      </c>
      <c r="F262" s="209">
        <f t="shared" si="451"/>
        <v>0</v>
      </c>
      <c r="G262" s="208" t="e">
        <f t="shared" ref="G262:G264" si="452">F262/E262*100</f>
        <v>#DIV/0!</v>
      </c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  <c r="W262" s="209"/>
      <c r="X262" s="209"/>
      <c r="Y262" s="209"/>
      <c r="Z262" s="209"/>
      <c r="AA262" s="209"/>
      <c r="AB262" s="209"/>
      <c r="AC262" s="209"/>
      <c r="AD262" s="209"/>
      <c r="AE262" s="209"/>
      <c r="AF262" s="209"/>
      <c r="AG262" s="209"/>
      <c r="AH262" s="209"/>
      <c r="AI262" s="209"/>
      <c r="AJ262" s="209"/>
      <c r="AK262" s="207"/>
      <c r="AL262" s="209"/>
      <c r="AM262" s="209"/>
      <c r="AN262" s="209"/>
      <c r="AO262" s="209"/>
      <c r="AP262" s="207"/>
      <c r="AQ262" s="207"/>
      <c r="AR262" s="324"/>
    </row>
    <row r="263" spans="1:44" ht="31.15" customHeight="1">
      <c r="A263" s="326"/>
      <c r="B263" s="319"/>
      <c r="C263" s="325"/>
      <c r="D263" s="260" t="s">
        <v>2</v>
      </c>
      <c r="E263" s="209">
        <f>H263+K263+N263+Q263+T263+W263+Z263+AC263+AF263+AI263+AL263+AO263</f>
        <v>0</v>
      </c>
      <c r="F263" s="209">
        <f t="shared" si="451"/>
        <v>0</v>
      </c>
      <c r="G263" s="208" t="e">
        <f t="shared" si="452"/>
        <v>#DIV/0!</v>
      </c>
      <c r="H263" s="209"/>
      <c r="I263" s="209"/>
      <c r="J263" s="209"/>
      <c r="K263" s="209"/>
      <c r="L263" s="209"/>
      <c r="M263" s="209"/>
      <c r="N263" s="209"/>
      <c r="O263" s="209"/>
      <c r="P263" s="209"/>
      <c r="Q263" s="209"/>
      <c r="R263" s="209"/>
      <c r="S263" s="209"/>
      <c r="T263" s="209"/>
      <c r="U263" s="209"/>
      <c r="V263" s="209"/>
      <c r="W263" s="209"/>
      <c r="X263" s="209"/>
      <c r="Y263" s="209"/>
      <c r="Z263" s="209"/>
      <c r="AA263" s="209"/>
      <c r="AB263" s="209"/>
      <c r="AC263" s="209"/>
      <c r="AD263" s="209"/>
      <c r="AE263" s="209"/>
      <c r="AF263" s="209">
        <v>0</v>
      </c>
      <c r="AG263" s="209"/>
      <c r="AH263" s="209"/>
      <c r="AI263" s="209"/>
      <c r="AJ263" s="209"/>
      <c r="AK263" s="207"/>
      <c r="AL263" s="209"/>
      <c r="AM263" s="209"/>
      <c r="AN263" s="209"/>
      <c r="AO263" s="209"/>
      <c r="AP263" s="207"/>
      <c r="AQ263" s="207"/>
      <c r="AR263" s="324"/>
    </row>
    <row r="264" spans="1:44" ht="28.5" customHeight="1">
      <c r="A264" s="326"/>
      <c r="B264" s="319"/>
      <c r="C264" s="325"/>
      <c r="D264" s="261" t="s">
        <v>43</v>
      </c>
      <c r="E264" s="209">
        <f>H264+K264+N264+Q264+T264+W264+Z264+AC264+AF264+AI264+AL264+AO264</f>
        <v>7755.8079399999997</v>
      </c>
      <c r="F264" s="209">
        <f t="shared" si="451"/>
        <v>0</v>
      </c>
      <c r="G264" s="208">
        <f t="shared" si="452"/>
        <v>0</v>
      </c>
      <c r="H264" s="209"/>
      <c r="I264" s="209"/>
      <c r="J264" s="209"/>
      <c r="K264" s="209"/>
      <c r="L264" s="209"/>
      <c r="M264" s="209"/>
      <c r="N264" s="209"/>
      <c r="O264" s="209"/>
      <c r="P264" s="209"/>
      <c r="Q264" s="209"/>
      <c r="R264" s="209"/>
      <c r="S264" s="209"/>
      <c r="T264" s="209"/>
      <c r="U264" s="209"/>
      <c r="V264" s="209"/>
      <c r="W264" s="209"/>
      <c r="X264" s="209"/>
      <c r="Y264" s="209"/>
      <c r="Z264" s="209"/>
      <c r="AA264" s="209"/>
      <c r="AB264" s="209"/>
      <c r="AC264" s="209"/>
      <c r="AD264" s="209"/>
      <c r="AE264" s="209"/>
      <c r="AF264" s="209"/>
      <c r="AG264" s="209"/>
      <c r="AH264" s="209"/>
      <c r="AI264" s="209">
        <v>7755.8079399999997</v>
      </c>
      <c r="AJ264" s="209"/>
      <c r="AK264" s="207"/>
      <c r="AL264" s="209"/>
      <c r="AM264" s="209"/>
      <c r="AN264" s="209"/>
      <c r="AO264" s="209"/>
      <c r="AP264" s="207"/>
      <c r="AQ264" s="207"/>
      <c r="AR264" s="324"/>
    </row>
    <row r="265" spans="1:44" s="119" customFormat="1" ht="22.15" customHeight="1">
      <c r="A265" s="326" t="s">
        <v>343</v>
      </c>
      <c r="B265" s="319" t="s">
        <v>544</v>
      </c>
      <c r="C265" s="325" t="s">
        <v>388</v>
      </c>
      <c r="D265" s="115" t="s">
        <v>41</v>
      </c>
      <c r="E265" s="208">
        <f>SUM(E266:E268)</f>
        <v>7527.1799999999994</v>
      </c>
      <c r="F265" s="208">
        <f>SUM(F266:F268)</f>
        <v>0</v>
      </c>
      <c r="G265" s="208">
        <f>F265/E265*100</f>
        <v>0</v>
      </c>
      <c r="H265" s="208">
        <f>SUM(H266:H268)</f>
        <v>0</v>
      </c>
      <c r="I265" s="208">
        <f t="shared" ref="I265:AQ265" si="453">SUM(I266:I268)</f>
        <v>0</v>
      </c>
      <c r="J265" s="208">
        <f t="shared" si="453"/>
        <v>0</v>
      </c>
      <c r="K265" s="208">
        <f t="shared" si="453"/>
        <v>0</v>
      </c>
      <c r="L265" s="208">
        <f t="shared" si="453"/>
        <v>0</v>
      </c>
      <c r="M265" s="208">
        <f t="shared" si="453"/>
        <v>0</v>
      </c>
      <c r="N265" s="208">
        <f t="shared" si="453"/>
        <v>0</v>
      </c>
      <c r="O265" s="208">
        <f t="shared" si="453"/>
        <v>0</v>
      </c>
      <c r="P265" s="208">
        <f t="shared" si="453"/>
        <v>0</v>
      </c>
      <c r="Q265" s="208">
        <f t="shared" si="453"/>
        <v>0</v>
      </c>
      <c r="R265" s="208">
        <f t="shared" si="453"/>
        <v>0</v>
      </c>
      <c r="S265" s="208">
        <f t="shared" si="453"/>
        <v>0</v>
      </c>
      <c r="T265" s="208">
        <f t="shared" si="453"/>
        <v>0</v>
      </c>
      <c r="U265" s="208">
        <f t="shared" si="453"/>
        <v>0</v>
      </c>
      <c r="V265" s="208">
        <f t="shared" si="453"/>
        <v>0</v>
      </c>
      <c r="W265" s="208">
        <f t="shared" si="453"/>
        <v>0</v>
      </c>
      <c r="X265" s="208">
        <f t="shared" si="453"/>
        <v>0</v>
      </c>
      <c r="Y265" s="208">
        <f t="shared" si="453"/>
        <v>0</v>
      </c>
      <c r="Z265" s="208">
        <f t="shared" si="453"/>
        <v>0</v>
      </c>
      <c r="AA265" s="208">
        <f t="shared" si="453"/>
        <v>0</v>
      </c>
      <c r="AB265" s="208">
        <f t="shared" si="453"/>
        <v>0</v>
      </c>
      <c r="AC265" s="208">
        <f t="shared" si="453"/>
        <v>0</v>
      </c>
      <c r="AD265" s="208">
        <f t="shared" si="453"/>
        <v>0</v>
      </c>
      <c r="AE265" s="208">
        <f t="shared" si="453"/>
        <v>0</v>
      </c>
      <c r="AF265" s="208">
        <f t="shared" si="453"/>
        <v>0</v>
      </c>
      <c r="AG265" s="208">
        <f t="shared" si="453"/>
        <v>0</v>
      </c>
      <c r="AH265" s="208">
        <f t="shared" si="453"/>
        <v>0</v>
      </c>
      <c r="AI265" s="208">
        <f t="shared" si="453"/>
        <v>7527.1799999999994</v>
      </c>
      <c r="AJ265" s="208">
        <f t="shared" si="453"/>
        <v>0</v>
      </c>
      <c r="AK265" s="206">
        <f t="shared" si="453"/>
        <v>0</v>
      </c>
      <c r="AL265" s="208">
        <f t="shared" si="453"/>
        <v>0</v>
      </c>
      <c r="AM265" s="208">
        <f t="shared" si="453"/>
        <v>0</v>
      </c>
      <c r="AN265" s="208">
        <f t="shared" si="453"/>
        <v>0</v>
      </c>
      <c r="AO265" s="208">
        <f t="shared" si="453"/>
        <v>0</v>
      </c>
      <c r="AP265" s="206">
        <f t="shared" si="453"/>
        <v>0</v>
      </c>
      <c r="AQ265" s="206">
        <f t="shared" si="453"/>
        <v>0</v>
      </c>
      <c r="AR265" s="323"/>
    </row>
    <row r="266" spans="1:44" ht="31.5">
      <c r="A266" s="326"/>
      <c r="B266" s="319"/>
      <c r="C266" s="325"/>
      <c r="D266" s="260" t="s">
        <v>37</v>
      </c>
      <c r="E266" s="209">
        <f t="shared" ref="E266:F268" si="454">H266+K266+N266+Q266+T266+W266+Z266+AC266+AF266+AI266+AL266+AO266</f>
        <v>2821</v>
      </c>
      <c r="F266" s="209">
        <f t="shared" si="454"/>
        <v>0</v>
      </c>
      <c r="G266" s="208">
        <f t="shared" ref="G266:G268" si="455">F266/E266*100</f>
        <v>0</v>
      </c>
      <c r="H266" s="209"/>
      <c r="I266" s="209"/>
      <c r="J266" s="209"/>
      <c r="K266" s="209"/>
      <c r="L266" s="209"/>
      <c r="M266" s="209"/>
      <c r="N266" s="209"/>
      <c r="O266" s="209"/>
      <c r="P266" s="209"/>
      <c r="Q266" s="209"/>
      <c r="R266" s="209"/>
      <c r="S266" s="209"/>
      <c r="T266" s="209"/>
      <c r="U266" s="209"/>
      <c r="V266" s="209"/>
      <c r="W266" s="209"/>
      <c r="X266" s="209"/>
      <c r="Y266" s="209"/>
      <c r="Z266" s="209"/>
      <c r="AA266" s="209"/>
      <c r="AB266" s="209"/>
      <c r="AC266" s="209"/>
      <c r="AD266" s="209"/>
      <c r="AE266" s="209"/>
      <c r="AF266" s="209"/>
      <c r="AG266" s="209"/>
      <c r="AH266" s="209"/>
      <c r="AI266" s="209">
        <v>2821</v>
      </c>
      <c r="AJ266" s="209"/>
      <c r="AK266" s="207"/>
      <c r="AL266" s="209"/>
      <c r="AM266" s="209"/>
      <c r="AN266" s="209"/>
      <c r="AO266" s="209"/>
      <c r="AP266" s="207"/>
      <c r="AQ266" s="207"/>
      <c r="AR266" s="324"/>
    </row>
    <row r="267" spans="1:44" ht="31.15" customHeight="1">
      <c r="A267" s="326"/>
      <c r="B267" s="319"/>
      <c r="C267" s="325"/>
      <c r="D267" s="260" t="s">
        <v>2</v>
      </c>
      <c r="E267" s="209">
        <f t="shared" si="454"/>
        <v>3764.9</v>
      </c>
      <c r="F267" s="209">
        <f t="shared" si="454"/>
        <v>0</v>
      </c>
      <c r="G267" s="208">
        <f t="shared" si="455"/>
        <v>0</v>
      </c>
      <c r="H267" s="209"/>
      <c r="I267" s="209"/>
      <c r="J267" s="209"/>
      <c r="K267" s="209"/>
      <c r="L267" s="209"/>
      <c r="M267" s="209"/>
      <c r="N267" s="209"/>
      <c r="O267" s="209"/>
      <c r="P267" s="209"/>
      <c r="Q267" s="209"/>
      <c r="R267" s="209"/>
      <c r="S267" s="209"/>
      <c r="T267" s="209"/>
      <c r="U267" s="209"/>
      <c r="V267" s="209"/>
      <c r="W267" s="209"/>
      <c r="X267" s="209"/>
      <c r="Y267" s="209"/>
      <c r="Z267" s="209"/>
      <c r="AA267" s="209"/>
      <c r="AB267" s="209"/>
      <c r="AC267" s="209"/>
      <c r="AD267" s="209"/>
      <c r="AE267" s="209"/>
      <c r="AF267" s="209"/>
      <c r="AG267" s="209"/>
      <c r="AH267" s="209"/>
      <c r="AI267" s="209">
        <v>3764.9</v>
      </c>
      <c r="AJ267" s="209"/>
      <c r="AK267" s="207"/>
      <c r="AL267" s="209"/>
      <c r="AM267" s="209"/>
      <c r="AN267" s="209"/>
      <c r="AO267" s="209"/>
      <c r="AP267" s="207"/>
      <c r="AQ267" s="207"/>
      <c r="AR267" s="324"/>
    </row>
    <row r="268" spans="1:44" ht="28.5" customHeight="1">
      <c r="A268" s="326"/>
      <c r="B268" s="319"/>
      <c r="C268" s="325"/>
      <c r="D268" s="261" t="s">
        <v>43</v>
      </c>
      <c r="E268" s="209">
        <f t="shared" si="454"/>
        <v>941.28</v>
      </c>
      <c r="F268" s="209">
        <f t="shared" si="454"/>
        <v>0</v>
      </c>
      <c r="G268" s="208">
        <f t="shared" si="455"/>
        <v>0</v>
      </c>
      <c r="H268" s="209"/>
      <c r="I268" s="209"/>
      <c r="J268" s="209"/>
      <c r="K268" s="209"/>
      <c r="L268" s="209"/>
      <c r="M268" s="209"/>
      <c r="N268" s="209"/>
      <c r="O268" s="209"/>
      <c r="P268" s="209"/>
      <c r="Q268" s="209"/>
      <c r="R268" s="209"/>
      <c r="S268" s="209"/>
      <c r="T268" s="209"/>
      <c r="U268" s="209"/>
      <c r="V268" s="209"/>
      <c r="W268" s="209"/>
      <c r="X268" s="209"/>
      <c r="Y268" s="209"/>
      <c r="Z268" s="209"/>
      <c r="AA268" s="209"/>
      <c r="AB268" s="209"/>
      <c r="AC268" s="209"/>
      <c r="AD268" s="209"/>
      <c r="AE268" s="209"/>
      <c r="AF268" s="209"/>
      <c r="AG268" s="209"/>
      <c r="AH268" s="209"/>
      <c r="AI268" s="209">
        <v>941.28</v>
      </c>
      <c r="AJ268" s="209"/>
      <c r="AK268" s="207"/>
      <c r="AL268" s="209"/>
      <c r="AM268" s="209"/>
      <c r="AN268" s="209"/>
      <c r="AO268" s="209"/>
      <c r="AP268" s="207"/>
      <c r="AQ268" s="207"/>
      <c r="AR268" s="324"/>
    </row>
    <row r="269" spans="1:44" s="119" customFormat="1" ht="22.15" customHeight="1">
      <c r="A269" s="326" t="s">
        <v>468</v>
      </c>
      <c r="B269" s="319" t="s">
        <v>499</v>
      </c>
      <c r="C269" s="325" t="s">
        <v>388</v>
      </c>
      <c r="D269" s="115" t="s">
        <v>41</v>
      </c>
      <c r="E269" s="208">
        <f>SUM(E270:E272)</f>
        <v>19704.214</v>
      </c>
      <c r="F269" s="208">
        <f>SUM(F270:F272)</f>
        <v>0</v>
      </c>
      <c r="G269" s="208">
        <f>F269/E269*100</f>
        <v>0</v>
      </c>
      <c r="H269" s="208">
        <f>SUM(H270:H272)</f>
        <v>0</v>
      </c>
      <c r="I269" s="208">
        <f t="shared" ref="I269:AQ269" si="456">SUM(I270:I272)</f>
        <v>0</v>
      </c>
      <c r="J269" s="208">
        <f t="shared" si="456"/>
        <v>0</v>
      </c>
      <c r="K269" s="208">
        <f t="shared" si="456"/>
        <v>0</v>
      </c>
      <c r="L269" s="208">
        <f t="shared" si="456"/>
        <v>0</v>
      </c>
      <c r="M269" s="208">
        <f t="shared" si="456"/>
        <v>0</v>
      </c>
      <c r="N269" s="208">
        <f t="shared" si="456"/>
        <v>0</v>
      </c>
      <c r="O269" s="208">
        <f t="shared" si="456"/>
        <v>0</v>
      </c>
      <c r="P269" s="208">
        <f t="shared" si="456"/>
        <v>0</v>
      </c>
      <c r="Q269" s="208">
        <f t="shared" si="456"/>
        <v>0</v>
      </c>
      <c r="R269" s="208">
        <f t="shared" si="456"/>
        <v>0</v>
      </c>
      <c r="S269" s="208">
        <f t="shared" si="456"/>
        <v>0</v>
      </c>
      <c r="T269" s="208">
        <f t="shared" si="456"/>
        <v>0</v>
      </c>
      <c r="U269" s="208">
        <f t="shared" si="456"/>
        <v>0</v>
      </c>
      <c r="V269" s="208">
        <f t="shared" si="456"/>
        <v>0</v>
      </c>
      <c r="W269" s="208">
        <f t="shared" si="456"/>
        <v>0</v>
      </c>
      <c r="X269" s="208">
        <f t="shared" si="456"/>
        <v>0</v>
      </c>
      <c r="Y269" s="208">
        <f t="shared" si="456"/>
        <v>0</v>
      </c>
      <c r="Z269" s="208">
        <f t="shared" si="456"/>
        <v>0</v>
      </c>
      <c r="AA269" s="208">
        <f t="shared" si="456"/>
        <v>0</v>
      </c>
      <c r="AB269" s="208">
        <f t="shared" si="456"/>
        <v>0</v>
      </c>
      <c r="AC269" s="208">
        <f t="shared" si="456"/>
        <v>0</v>
      </c>
      <c r="AD269" s="208">
        <f t="shared" si="456"/>
        <v>0</v>
      </c>
      <c r="AE269" s="208">
        <f t="shared" si="456"/>
        <v>0</v>
      </c>
      <c r="AF269" s="208">
        <f t="shared" si="456"/>
        <v>0</v>
      </c>
      <c r="AG269" s="208">
        <f t="shared" si="456"/>
        <v>0</v>
      </c>
      <c r="AH269" s="208">
        <f t="shared" si="456"/>
        <v>0</v>
      </c>
      <c r="AI269" s="208">
        <f t="shared" si="456"/>
        <v>19704.214</v>
      </c>
      <c r="AJ269" s="208">
        <f t="shared" si="456"/>
        <v>0</v>
      </c>
      <c r="AK269" s="206">
        <f t="shared" si="456"/>
        <v>0</v>
      </c>
      <c r="AL269" s="208">
        <f t="shared" si="456"/>
        <v>0</v>
      </c>
      <c r="AM269" s="208">
        <f t="shared" si="456"/>
        <v>0</v>
      </c>
      <c r="AN269" s="208">
        <f t="shared" si="456"/>
        <v>0</v>
      </c>
      <c r="AO269" s="208">
        <f t="shared" si="456"/>
        <v>0</v>
      </c>
      <c r="AP269" s="206">
        <f t="shared" si="456"/>
        <v>0</v>
      </c>
      <c r="AQ269" s="206">
        <f t="shared" si="456"/>
        <v>0</v>
      </c>
      <c r="AR269" s="323"/>
    </row>
    <row r="270" spans="1:44" ht="31.5">
      <c r="A270" s="326"/>
      <c r="B270" s="319"/>
      <c r="C270" s="325"/>
      <c r="D270" s="260" t="s">
        <v>37</v>
      </c>
      <c r="E270" s="209">
        <f t="shared" ref="E270:E272" si="457">H270+K270+N270+Q270+T270+W270+Z270+AC270+AF270+AI270+AL270+AO270</f>
        <v>0</v>
      </c>
      <c r="F270" s="209">
        <f t="shared" ref="F270:F272" si="458">I270+L270+O270+R270+U270+X270+AA270+AD270+AG270+AJ270+AM270+AP270</f>
        <v>0</v>
      </c>
      <c r="G270" s="208" t="e">
        <f t="shared" ref="G270:G272" si="459">F270/E270*100</f>
        <v>#DIV/0!</v>
      </c>
      <c r="H270" s="209"/>
      <c r="I270" s="209"/>
      <c r="J270" s="209"/>
      <c r="K270" s="209"/>
      <c r="L270" s="209"/>
      <c r="M270" s="209"/>
      <c r="N270" s="209"/>
      <c r="O270" s="209"/>
      <c r="P270" s="209"/>
      <c r="Q270" s="209"/>
      <c r="R270" s="209"/>
      <c r="S270" s="209"/>
      <c r="T270" s="209"/>
      <c r="U270" s="209"/>
      <c r="V270" s="209"/>
      <c r="W270" s="209"/>
      <c r="X270" s="209"/>
      <c r="Y270" s="209"/>
      <c r="Z270" s="209"/>
      <c r="AA270" s="209"/>
      <c r="AB270" s="209"/>
      <c r="AC270" s="209"/>
      <c r="AD270" s="209"/>
      <c r="AE270" s="209"/>
      <c r="AF270" s="199"/>
      <c r="AG270" s="209"/>
      <c r="AH270" s="209"/>
      <c r="AI270" s="199">
        <v>0</v>
      </c>
      <c r="AJ270" s="209"/>
      <c r="AK270" s="207"/>
      <c r="AL270" s="209"/>
      <c r="AM270" s="209"/>
      <c r="AN270" s="209"/>
      <c r="AO270" s="209"/>
      <c r="AP270" s="207"/>
      <c r="AQ270" s="207"/>
      <c r="AR270" s="324"/>
    </row>
    <row r="271" spans="1:44" ht="31.15" customHeight="1">
      <c r="A271" s="326"/>
      <c r="B271" s="319"/>
      <c r="C271" s="325"/>
      <c r="D271" s="260" t="s">
        <v>2</v>
      </c>
      <c r="E271" s="209">
        <f t="shared" si="457"/>
        <v>15763.3712</v>
      </c>
      <c r="F271" s="209">
        <f t="shared" si="458"/>
        <v>0</v>
      </c>
      <c r="G271" s="208">
        <f t="shared" si="459"/>
        <v>0</v>
      </c>
      <c r="H271" s="209"/>
      <c r="I271" s="209"/>
      <c r="J271" s="209"/>
      <c r="K271" s="209"/>
      <c r="L271" s="209"/>
      <c r="M271" s="209"/>
      <c r="N271" s="209"/>
      <c r="O271" s="209"/>
      <c r="P271" s="209"/>
      <c r="Q271" s="209"/>
      <c r="R271" s="209"/>
      <c r="S271" s="209"/>
      <c r="T271" s="209"/>
      <c r="U271" s="209"/>
      <c r="V271" s="209"/>
      <c r="W271" s="209"/>
      <c r="X271" s="209"/>
      <c r="Y271" s="209"/>
      <c r="Z271" s="209"/>
      <c r="AA271" s="209"/>
      <c r="AB271" s="209"/>
      <c r="AC271" s="209"/>
      <c r="AD271" s="209"/>
      <c r="AE271" s="209"/>
      <c r="AF271" s="199"/>
      <c r="AG271" s="209"/>
      <c r="AH271" s="209"/>
      <c r="AI271" s="199">
        <f>16067.917-304.5458</f>
        <v>15763.3712</v>
      </c>
      <c r="AJ271" s="209"/>
      <c r="AK271" s="207"/>
      <c r="AL271" s="209"/>
      <c r="AM271" s="209"/>
      <c r="AN271" s="209"/>
      <c r="AO271" s="209"/>
      <c r="AP271" s="207"/>
      <c r="AQ271" s="207"/>
      <c r="AR271" s="324"/>
    </row>
    <row r="272" spans="1:44" ht="28.5" customHeight="1">
      <c r="A272" s="326"/>
      <c r="B272" s="319"/>
      <c r="C272" s="325"/>
      <c r="D272" s="261" t="s">
        <v>43</v>
      </c>
      <c r="E272" s="209">
        <f t="shared" si="457"/>
        <v>3940.8427999999999</v>
      </c>
      <c r="F272" s="209">
        <f t="shared" si="458"/>
        <v>0</v>
      </c>
      <c r="G272" s="208">
        <f t="shared" si="459"/>
        <v>0</v>
      </c>
      <c r="H272" s="209"/>
      <c r="I272" s="209"/>
      <c r="J272" s="209"/>
      <c r="K272" s="209"/>
      <c r="L272" s="209"/>
      <c r="M272" s="209"/>
      <c r="N272" s="209"/>
      <c r="O272" s="209"/>
      <c r="P272" s="209"/>
      <c r="Q272" s="209"/>
      <c r="R272" s="209"/>
      <c r="S272" s="209"/>
      <c r="T272" s="209"/>
      <c r="U272" s="209"/>
      <c r="V272" s="209"/>
      <c r="W272" s="209"/>
      <c r="X272" s="209"/>
      <c r="Y272" s="209"/>
      <c r="Z272" s="209"/>
      <c r="AA272" s="209"/>
      <c r="AB272" s="209"/>
      <c r="AC272" s="209"/>
      <c r="AD272" s="209"/>
      <c r="AE272" s="209"/>
      <c r="AF272" s="173"/>
      <c r="AG272" s="209"/>
      <c r="AH272" s="209"/>
      <c r="AI272" s="173">
        <f>4016.986-76.1432</f>
        <v>3940.8427999999999</v>
      </c>
      <c r="AJ272" s="209"/>
      <c r="AK272" s="207"/>
      <c r="AL272" s="209"/>
      <c r="AM272" s="209"/>
      <c r="AN272" s="209"/>
      <c r="AO272" s="209"/>
      <c r="AP272" s="207"/>
      <c r="AQ272" s="207"/>
      <c r="AR272" s="324"/>
    </row>
    <row r="273" spans="1:44" s="119" customFormat="1" ht="22.15" customHeight="1">
      <c r="A273" s="326" t="s">
        <v>469</v>
      </c>
      <c r="B273" s="319" t="s">
        <v>470</v>
      </c>
      <c r="C273" s="325" t="s">
        <v>388</v>
      </c>
      <c r="D273" s="115" t="s">
        <v>41</v>
      </c>
      <c r="E273" s="208">
        <f>SUM(E274:E276)</f>
        <v>4438.8959999999997</v>
      </c>
      <c r="F273" s="208">
        <f>SUM(F274:F276)</f>
        <v>0</v>
      </c>
      <c r="G273" s="208">
        <f>F273/E273*100</f>
        <v>0</v>
      </c>
      <c r="H273" s="208">
        <f>SUM(H274:H276)</f>
        <v>0</v>
      </c>
      <c r="I273" s="208">
        <f t="shared" ref="I273:AQ273" si="460">SUM(I274:I276)</f>
        <v>0</v>
      </c>
      <c r="J273" s="208">
        <f t="shared" si="460"/>
        <v>0</v>
      </c>
      <c r="K273" s="208">
        <f t="shared" si="460"/>
        <v>0</v>
      </c>
      <c r="L273" s="208">
        <f t="shared" si="460"/>
        <v>0</v>
      </c>
      <c r="M273" s="208">
        <f t="shared" si="460"/>
        <v>0</v>
      </c>
      <c r="N273" s="208">
        <f t="shared" si="460"/>
        <v>0</v>
      </c>
      <c r="O273" s="208">
        <f t="shared" si="460"/>
        <v>0</v>
      </c>
      <c r="P273" s="208">
        <f t="shared" si="460"/>
        <v>0</v>
      </c>
      <c r="Q273" s="208">
        <f t="shared" si="460"/>
        <v>0</v>
      </c>
      <c r="R273" s="208">
        <f t="shared" si="460"/>
        <v>0</v>
      </c>
      <c r="S273" s="208">
        <f t="shared" si="460"/>
        <v>0</v>
      </c>
      <c r="T273" s="208">
        <f t="shared" si="460"/>
        <v>0</v>
      </c>
      <c r="U273" s="208">
        <f t="shared" si="460"/>
        <v>0</v>
      </c>
      <c r="V273" s="208">
        <f t="shared" si="460"/>
        <v>0</v>
      </c>
      <c r="W273" s="208">
        <f t="shared" si="460"/>
        <v>0</v>
      </c>
      <c r="X273" s="208">
        <f t="shared" si="460"/>
        <v>0</v>
      </c>
      <c r="Y273" s="208">
        <f t="shared" si="460"/>
        <v>0</v>
      </c>
      <c r="Z273" s="208">
        <f t="shared" si="460"/>
        <v>0</v>
      </c>
      <c r="AA273" s="208">
        <f t="shared" si="460"/>
        <v>0</v>
      </c>
      <c r="AB273" s="208">
        <f t="shared" si="460"/>
        <v>0</v>
      </c>
      <c r="AC273" s="208">
        <f t="shared" si="460"/>
        <v>0</v>
      </c>
      <c r="AD273" s="208">
        <f t="shared" si="460"/>
        <v>0</v>
      </c>
      <c r="AE273" s="208">
        <f t="shared" si="460"/>
        <v>0</v>
      </c>
      <c r="AF273" s="208">
        <f t="shared" si="460"/>
        <v>0</v>
      </c>
      <c r="AG273" s="208">
        <f t="shared" si="460"/>
        <v>0</v>
      </c>
      <c r="AH273" s="208">
        <f t="shared" si="460"/>
        <v>0</v>
      </c>
      <c r="AI273" s="208">
        <f t="shared" si="460"/>
        <v>4438.8959999999997</v>
      </c>
      <c r="AJ273" s="208">
        <f t="shared" si="460"/>
        <v>0</v>
      </c>
      <c r="AK273" s="206">
        <f t="shared" si="460"/>
        <v>0</v>
      </c>
      <c r="AL273" s="208">
        <f t="shared" si="460"/>
        <v>0</v>
      </c>
      <c r="AM273" s="208">
        <f t="shared" si="460"/>
        <v>0</v>
      </c>
      <c r="AN273" s="208">
        <f t="shared" si="460"/>
        <v>0</v>
      </c>
      <c r="AO273" s="208">
        <f t="shared" si="460"/>
        <v>0</v>
      </c>
      <c r="AP273" s="206">
        <f t="shared" si="460"/>
        <v>0</v>
      </c>
      <c r="AQ273" s="206">
        <f t="shared" si="460"/>
        <v>0</v>
      </c>
      <c r="AR273" s="323"/>
    </row>
    <row r="274" spans="1:44" ht="31.5">
      <c r="A274" s="326"/>
      <c r="B274" s="319"/>
      <c r="C274" s="325"/>
      <c r="D274" s="260" t="s">
        <v>37</v>
      </c>
      <c r="E274" s="209">
        <f t="shared" ref="E274:E276" si="461">H274+K274+N274+Q274+T274+W274+Z274+AC274+AF274+AI274+AL274+AO274</f>
        <v>0</v>
      </c>
      <c r="F274" s="209">
        <f t="shared" ref="F274:F276" si="462">I274+L274+O274+R274+U274+X274+AA274+AD274+AG274+AJ274+AM274+AP274</f>
        <v>0</v>
      </c>
      <c r="G274" s="208" t="e">
        <f t="shared" ref="G274:G276" si="463">F274/E274*100</f>
        <v>#DIV/0!</v>
      </c>
      <c r="H274" s="209"/>
      <c r="I274" s="209"/>
      <c r="J274" s="209"/>
      <c r="K274" s="209"/>
      <c r="L274" s="209"/>
      <c r="M274" s="209"/>
      <c r="N274" s="209"/>
      <c r="O274" s="209"/>
      <c r="P274" s="209"/>
      <c r="Q274" s="209"/>
      <c r="R274" s="209"/>
      <c r="S274" s="209"/>
      <c r="T274" s="209"/>
      <c r="U274" s="209"/>
      <c r="V274" s="209"/>
      <c r="W274" s="209"/>
      <c r="X274" s="209"/>
      <c r="Y274" s="209"/>
      <c r="Z274" s="209"/>
      <c r="AA274" s="209"/>
      <c r="AB274" s="209"/>
      <c r="AC274" s="209"/>
      <c r="AD274" s="209"/>
      <c r="AE274" s="209"/>
      <c r="AF274" s="199"/>
      <c r="AG274" s="209"/>
      <c r="AH274" s="209"/>
      <c r="AI274" s="199">
        <v>0</v>
      </c>
      <c r="AJ274" s="209"/>
      <c r="AK274" s="207"/>
      <c r="AL274" s="209"/>
      <c r="AM274" s="209"/>
      <c r="AN274" s="209"/>
      <c r="AO274" s="209"/>
      <c r="AP274" s="207"/>
      <c r="AQ274" s="207"/>
      <c r="AR274" s="324"/>
    </row>
    <row r="275" spans="1:44" ht="31.15" customHeight="1">
      <c r="A275" s="326"/>
      <c r="B275" s="319"/>
      <c r="C275" s="325"/>
      <c r="D275" s="260" t="s">
        <v>2</v>
      </c>
      <c r="E275" s="209">
        <f t="shared" si="461"/>
        <v>1286.4287999999999</v>
      </c>
      <c r="F275" s="209">
        <f t="shared" si="462"/>
        <v>0</v>
      </c>
      <c r="G275" s="208">
        <f t="shared" si="463"/>
        <v>0</v>
      </c>
      <c r="H275" s="209"/>
      <c r="I275" s="209"/>
      <c r="J275" s="209"/>
      <c r="K275" s="209"/>
      <c r="L275" s="209"/>
      <c r="M275" s="209"/>
      <c r="N275" s="209"/>
      <c r="O275" s="209"/>
      <c r="P275" s="209"/>
      <c r="Q275" s="209"/>
      <c r="R275" s="209"/>
      <c r="S275" s="209"/>
      <c r="T275" s="209"/>
      <c r="U275" s="209"/>
      <c r="V275" s="209"/>
      <c r="W275" s="209"/>
      <c r="X275" s="209"/>
      <c r="Y275" s="209"/>
      <c r="Z275" s="209"/>
      <c r="AA275" s="209"/>
      <c r="AB275" s="209"/>
      <c r="AC275" s="209"/>
      <c r="AD275" s="209"/>
      <c r="AE275" s="209"/>
      <c r="AF275" s="199"/>
      <c r="AG275" s="209"/>
      <c r="AH275" s="209"/>
      <c r="AI275" s="199">
        <v>1286.4287999999999</v>
      </c>
      <c r="AJ275" s="209"/>
      <c r="AK275" s="207"/>
      <c r="AL275" s="209"/>
      <c r="AM275" s="209"/>
      <c r="AN275" s="209"/>
      <c r="AO275" s="209"/>
      <c r="AP275" s="207"/>
      <c r="AQ275" s="207"/>
      <c r="AR275" s="324"/>
    </row>
    <row r="276" spans="1:44" ht="28.5" customHeight="1">
      <c r="A276" s="326"/>
      <c r="B276" s="319"/>
      <c r="C276" s="325"/>
      <c r="D276" s="261" t="s">
        <v>43</v>
      </c>
      <c r="E276" s="209">
        <f t="shared" si="461"/>
        <v>3152.4672</v>
      </c>
      <c r="F276" s="209">
        <f t="shared" si="462"/>
        <v>0</v>
      </c>
      <c r="G276" s="208">
        <f t="shared" si="463"/>
        <v>0</v>
      </c>
      <c r="H276" s="209"/>
      <c r="I276" s="209"/>
      <c r="J276" s="209"/>
      <c r="K276" s="209"/>
      <c r="L276" s="209"/>
      <c r="M276" s="209"/>
      <c r="N276" s="209"/>
      <c r="O276" s="209"/>
      <c r="P276" s="209"/>
      <c r="Q276" s="209"/>
      <c r="R276" s="209"/>
      <c r="S276" s="209"/>
      <c r="T276" s="209"/>
      <c r="U276" s="209"/>
      <c r="V276" s="209"/>
      <c r="W276" s="209"/>
      <c r="X276" s="209"/>
      <c r="Y276" s="209"/>
      <c r="Z276" s="209"/>
      <c r="AA276" s="209"/>
      <c r="AB276" s="209"/>
      <c r="AC276" s="209"/>
      <c r="AD276" s="209"/>
      <c r="AE276" s="209"/>
      <c r="AF276" s="173"/>
      <c r="AG276" s="209"/>
      <c r="AH276" s="209"/>
      <c r="AI276" s="173">
        <v>3152.4672</v>
      </c>
      <c r="AJ276" s="209"/>
      <c r="AK276" s="207"/>
      <c r="AL276" s="209"/>
      <c r="AM276" s="209"/>
      <c r="AN276" s="209"/>
      <c r="AO276" s="209"/>
      <c r="AP276" s="207"/>
      <c r="AQ276" s="207"/>
      <c r="AR276" s="324"/>
    </row>
    <row r="277" spans="1:44" s="119" customFormat="1" ht="22.15" customHeight="1">
      <c r="A277" s="326" t="s">
        <v>484</v>
      </c>
      <c r="B277" s="319" t="s">
        <v>483</v>
      </c>
      <c r="C277" s="325" t="s">
        <v>388</v>
      </c>
      <c r="D277" s="115" t="s">
        <v>41</v>
      </c>
      <c r="E277" s="208">
        <f>SUM(E278:E280)</f>
        <v>5404.8371999999999</v>
      </c>
      <c r="F277" s="208">
        <f>SUM(F278:F280)</f>
        <v>0</v>
      </c>
      <c r="G277" s="208">
        <f>F277/E277*100</f>
        <v>0</v>
      </c>
      <c r="H277" s="208">
        <f>SUM(H278:H280)</f>
        <v>0</v>
      </c>
      <c r="I277" s="208">
        <f t="shared" ref="I277:AQ277" si="464">SUM(I278:I280)</f>
        <v>0</v>
      </c>
      <c r="J277" s="208">
        <f t="shared" si="464"/>
        <v>0</v>
      </c>
      <c r="K277" s="208">
        <f t="shared" si="464"/>
        <v>0</v>
      </c>
      <c r="L277" s="208">
        <f t="shared" si="464"/>
        <v>0</v>
      </c>
      <c r="M277" s="208">
        <f t="shared" si="464"/>
        <v>0</v>
      </c>
      <c r="N277" s="208">
        <f t="shared" si="464"/>
        <v>0</v>
      </c>
      <c r="O277" s="208">
        <f t="shared" si="464"/>
        <v>0</v>
      </c>
      <c r="P277" s="208">
        <f t="shared" si="464"/>
        <v>0</v>
      </c>
      <c r="Q277" s="208">
        <f t="shared" si="464"/>
        <v>0</v>
      </c>
      <c r="R277" s="208">
        <f t="shared" si="464"/>
        <v>0</v>
      </c>
      <c r="S277" s="208">
        <f t="shared" si="464"/>
        <v>0</v>
      </c>
      <c r="T277" s="208">
        <f t="shared" si="464"/>
        <v>0</v>
      </c>
      <c r="U277" s="208">
        <f t="shared" si="464"/>
        <v>0</v>
      </c>
      <c r="V277" s="208">
        <f t="shared" si="464"/>
        <v>0</v>
      </c>
      <c r="W277" s="208">
        <f t="shared" si="464"/>
        <v>0</v>
      </c>
      <c r="X277" s="208">
        <f t="shared" si="464"/>
        <v>0</v>
      </c>
      <c r="Y277" s="208">
        <f t="shared" si="464"/>
        <v>0</v>
      </c>
      <c r="Z277" s="208">
        <f t="shared" si="464"/>
        <v>0</v>
      </c>
      <c r="AA277" s="208">
        <f t="shared" si="464"/>
        <v>0</v>
      </c>
      <c r="AB277" s="208">
        <f t="shared" si="464"/>
        <v>0</v>
      </c>
      <c r="AC277" s="208">
        <f t="shared" si="464"/>
        <v>0</v>
      </c>
      <c r="AD277" s="208">
        <f t="shared" si="464"/>
        <v>0</v>
      </c>
      <c r="AE277" s="208">
        <f t="shared" si="464"/>
        <v>0</v>
      </c>
      <c r="AF277" s="208">
        <f t="shared" si="464"/>
        <v>0</v>
      </c>
      <c r="AG277" s="208">
        <f t="shared" si="464"/>
        <v>0</v>
      </c>
      <c r="AH277" s="208">
        <f t="shared" si="464"/>
        <v>0</v>
      </c>
      <c r="AI277" s="208">
        <f t="shared" si="464"/>
        <v>5404.8371999999999</v>
      </c>
      <c r="AJ277" s="208">
        <f t="shared" si="464"/>
        <v>0</v>
      </c>
      <c r="AK277" s="206">
        <f t="shared" si="464"/>
        <v>0</v>
      </c>
      <c r="AL277" s="208">
        <f t="shared" si="464"/>
        <v>0</v>
      </c>
      <c r="AM277" s="208">
        <f t="shared" si="464"/>
        <v>0</v>
      </c>
      <c r="AN277" s="208">
        <f t="shared" si="464"/>
        <v>0</v>
      </c>
      <c r="AO277" s="208">
        <f t="shared" si="464"/>
        <v>0</v>
      </c>
      <c r="AP277" s="206">
        <f t="shared" si="464"/>
        <v>0</v>
      </c>
      <c r="AQ277" s="206">
        <f t="shared" si="464"/>
        <v>0</v>
      </c>
      <c r="AR277" s="323"/>
    </row>
    <row r="278" spans="1:44" ht="31.5">
      <c r="A278" s="326"/>
      <c r="B278" s="319"/>
      <c r="C278" s="325"/>
      <c r="D278" s="260" t="s">
        <v>37</v>
      </c>
      <c r="E278" s="209">
        <f t="shared" ref="E278:E280" si="465">H278+K278+N278+Q278+T278+W278+Z278+AC278+AF278+AI278+AL278+AO278</f>
        <v>0</v>
      </c>
      <c r="F278" s="209">
        <f t="shared" ref="F278:F280" si="466">I278+L278+O278+R278+U278+X278+AA278+AD278+AG278+AJ278+AM278+AP278</f>
        <v>0</v>
      </c>
      <c r="G278" s="208" t="e">
        <f t="shared" ref="G278:G280" si="467">F278/E278*100</f>
        <v>#DIV/0!</v>
      </c>
      <c r="H278" s="209"/>
      <c r="I278" s="209"/>
      <c r="J278" s="209"/>
      <c r="K278" s="209"/>
      <c r="L278" s="209"/>
      <c r="M278" s="209"/>
      <c r="N278" s="209"/>
      <c r="O278" s="209"/>
      <c r="P278" s="209"/>
      <c r="Q278" s="209"/>
      <c r="R278" s="209"/>
      <c r="S278" s="209"/>
      <c r="T278" s="209"/>
      <c r="U278" s="209"/>
      <c r="V278" s="209"/>
      <c r="W278" s="209"/>
      <c r="X278" s="209"/>
      <c r="Y278" s="209"/>
      <c r="Z278" s="209"/>
      <c r="AA278" s="209"/>
      <c r="AB278" s="209"/>
      <c r="AC278" s="209"/>
      <c r="AD278" s="209"/>
      <c r="AE278" s="209"/>
      <c r="AF278" s="199"/>
      <c r="AG278" s="209"/>
      <c r="AH278" s="209"/>
      <c r="AI278" s="199">
        <v>0</v>
      </c>
      <c r="AJ278" s="209"/>
      <c r="AK278" s="207"/>
      <c r="AL278" s="209"/>
      <c r="AM278" s="209"/>
      <c r="AN278" s="209"/>
      <c r="AO278" s="209"/>
      <c r="AP278" s="207"/>
      <c r="AQ278" s="207"/>
      <c r="AR278" s="324"/>
    </row>
    <row r="279" spans="1:44" ht="31.15" customHeight="1">
      <c r="A279" s="326"/>
      <c r="B279" s="319"/>
      <c r="C279" s="325"/>
      <c r="D279" s="260" t="s">
        <v>2</v>
      </c>
      <c r="E279" s="209">
        <f t="shared" si="465"/>
        <v>0</v>
      </c>
      <c r="F279" s="209">
        <f t="shared" si="466"/>
        <v>0</v>
      </c>
      <c r="G279" s="208" t="e">
        <f t="shared" si="467"/>
        <v>#DIV/0!</v>
      </c>
      <c r="H279" s="209"/>
      <c r="I279" s="209"/>
      <c r="J279" s="209"/>
      <c r="K279" s="209"/>
      <c r="L279" s="209"/>
      <c r="M279" s="209"/>
      <c r="N279" s="209"/>
      <c r="O279" s="209"/>
      <c r="P279" s="209"/>
      <c r="Q279" s="209"/>
      <c r="R279" s="209"/>
      <c r="S279" s="209"/>
      <c r="T279" s="209"/>
      <c r="U279" s="209"/>
      <c r="V279" s="209"/>
      <c r="W279" s="209"/>
      <c r="X279" s="209"/>
      <c r="Y279" s="209"/>
      <c r="Z279" s="209"/>
      <c r="AA279" s="209"/>
      <c r="AB279" s="209"/>
      <c r="AC279" s="209"/>
      <c r="AD279" s="209"/>
      <c r="AE279" s="209"/>
      <c r="AF279" s="199"/>
      <c r="AG279" s="209"/>
      <c r="AH279" s="209"/>
      <c r="AI279" s="199">
        <v>0</v>
      </c>
      <c r="AJ279" s="209"/>
      <c r="AK279" s="207"/>
      <c r="AL279" s="209"/>
      <c r="AM279" s="209"/>
      <c r="AN279" s="209"/>
      <c r="AO279" s="209"/>
      <c r="AP279" s="207"/>
      <c r="AQ279" s="207"/>
      <c r="AR279" s="324"/>
    </row>
    <row r="280" spans="1:44" ht="28.5" customHeight="1">
      <c r="A280" s="326"/>
      <c r="B280" s="319"/>
      <c r="C280" s="325"/>
      <c r="D280" s="261" t="s">
        <v>43</v>
      </c>
      <c r="E280" s="209">
        <f t="shared" si="465"/>
        <v>5404.8371999999999</v>
      </c>
      <c r="F280" s="209">
        <f t="shared" si="466"/>
        <v>0</v>
      </c>
      <c r="G280" s="208">
        <f t="shared" si="467"/>
        <v>0</v>
      </c>
      <c r="H280" s="209"/>
      <c r="I280" s="209"/>
      <c r="J280" s="209"/>
      <c r="K280" s="209"/>
      <c r="L280" s="209"/>
      <c r="M280" s="209"/>
      <c r="N280" s="209"/>
      <c r="O280" s="209"/>
      <c r="P280" s="209"/>
      <c r="Q280" s="209"/>
      <c r="R280" s="209"/>
      <c r="S280" s="209"/>
      <c r="T280" s="209"/>
      <c r="U280" s="209"/>
      <c r="V280" s="209"/>
      <c r="W280" s="209"/>
      <c r="X280" s="209"/>
      <c r="Y280" s="209"/>
      <c r="Z280" s="209"/>
      <c r="AA280" s="209"/>
      <c r="AB280" s="209"/>
      <c r="AC280" s="209"/>
      <c r="AD280" s="209"/>
      <c r="AE280" s="209"/>
      <c r="AF280" s="173"/>
      <c r="AG280" s="209"/>
      <c r="AH280" s="209"/>
      <c r="AI280" s="173">
        <v>5404.8371999999999</v>
      </c>
      <c r="AJ280" s="209"/>
      <c r="AK280" s="207"/>
      <c r="AL280" s="209"/>
      <c r="AM280" s="209"/>
      <c r="AN280" s="209"/>
      <c r="AO280" s="209"/>
      <c r="AP280" s="207"/>
      <c r="AQ280" s="207"/>
      <c r="AR280" s="324"/>
    </row>
    <row r="281" spans="1:44" s="119" customFormat="1" ht="22.15" customHeight="1">
      <c r="A281" s="326" t="s">
        <v>486</v>
      </c>
      <c r="B281" s="319" t="s">
        <v>485</v>
      </c>
      <c r="C281" s="325" t="s">
        <v>388</v>
      </c>
      <c r="D281" s="115" t="s">
        <v>41</v>
      </c>
      <c r="E281" s="208">
        <f>SUM(E282:E284)</f>
        <v>3877.10862</v>
      </c>
      <c r="F281" s="208">
        <f>SUM(F282:F284)</f>
        <v>0</v>
      </c>
      <c r="G281" s="208">
        <f>F281/E281*100</f>
        <v>0</v>
      </c>
      <c r="H281" s="208">
        <f>SUM(H282:H284)</f>
        <v>0</v>
      </c>
      <c r="I281" s="208">
        <f t="shared" ref="I281:AQ281" si="468">SUM(I282:I284)</f>
        <v>0</v>
      </c>
      <c r="J281" s="208">
        <f t="shared" si="468"/>
        <v>0</v>
      </c>
      <c r="K281" s="208">
        <f t="shared" si="468"/>
        <v>0</v>
      </c>
      <c r="L281" s="208">
        <f t="shared" si="468"/>
        <v>0</v>
      </c>
      <c r="M281" s="208">
        <f t="shared" si="468"/>
        <v>0</v>
      </c>
      <c r="N281" s="208">
        <f t="shared" si="468"/>
        <v>0</v>
      </c>
      <c r="O281" s="208">
        <f t="shared" si="468"/>
        <v>0</v>
      </c>
      <c r="P281" s="208">
        <f t="shared" si="468"/>
        <v>0</v>
      </c>
      <c r="Q281" s="208">
        <f t="shared" si="468"/>
        <v>0</v>
      </c>
      <c r="R281" s="208">
        <f t="shared" si="468"/>
        <v>0</v>
      </c>
      <c r="S281" s="208">
        <f t="shared" si="468"/>
        <v>0</v>
      </c>
      <c r="T281" s="208">
        <f t="shared" si="468"/>
        <v>0</v>
      </c>
      <c r="U281" s="208">
        <f t="shared" si="468"/>
        <v>0</v>
      </c>
      <c r="V281" s="208">
        <f t="shared" si="468"/>
        <v>0</v>
      </c>
      <c r="W281" s="208">
        <f t="shared" si="468"/>
        <v>0</v>
      </c>
      <c r="X281" s="208">
        <f t="shared" si="468"/>
        <v>0</v>
      </c>
      <c r="Y281" s="208">
        <f t="shared" si="468"/>
        <v>0</v>
      </c>
      <c r="Z281" s="208">
        <f t="shared" si="468"/>
        <v>0</v>
      </c>
      <c r="AA281" s="208">
        <f t="shared" si="468"/>
        <v>0</v>
      </c>
      <c r="AB281" s="208">
        <f t="shared" si="468"/>
        <v>0</v>
      </c>
      <c r="AC281" s="208">
        <f t="shared" si="468"/>
        <v>0</v>
      </c>
      <c r="AD281" s="208">
        <f t="shared" si="468"/>
        <v>0</v>
      </c>
      <c r="AE281" s="208">
        <f t="shared" si="468"/>
        <v>0</v>
      </c>
      <c r="AF281" s="208">
        <f t="shared" si="468"/>
        <v>0</v>
      </c>
      <c r="AG281" s="208">
        <f t="shared" si="468"/>
        <v>0</v>
      </c>
      <c r="AH281" s="208">
        <f t="shared" si="468"/>
        <v>0</v>
      </c>
      <c r="AI281" s="208">
        <f t="shared" si="468"/>
        <v>3877.10862</v>
      </c>
      <c r="AJ281" s="208">
        <f t="shared" si="468"/>
        <v>0</v>
      </c>
      <c r="AK281" s="206">
        <f t="shared" si="468"/>
        <v>0</v>
      </c>
      <c r="AL281" s="208">
        <f t="shared" si="468"/>
        <v>0</v>
      </c>
      <c r="AM281" s="208">
        <f t="shared" si="468"/>
        <v>0</v>
      </c>
      <c r="AN281" s="208">
        <f t="shared" si="468"/>
        <v>0</v>
      </c>
      <c r="AO281" s="208">
        <f t="shared" si="468"/>
        <v>0</v>
      </c>
      <c r="AP281" s="206">
        <f t="shared" si="468"/>
        <v>0</v>
      </c>
      <c r="AQ281" s="206">
        <f t="shared" si="468"/>
        <v>0</v>
      </c>
      <c r="AR281" s="323"/>
    </row>
    <row r="282" spans="1:44" ht="31.5">
      <c r="A282" s="326"/>
      <c r="B282" s="319"/>
      <c r="C282" s="325"/>
      <c r="D282" s="260" t="s">
        <v>37</v>
      </c>
      <c r="E282" s="209">
        <f t="shared" ref="E282:E284" si="469">H282+K282+N282+Q282+T282+W282+Z282+AC282+AF282+AI282+AL282+AO282</f>
        <v>0</v>
      </c>
      <c r="F282" s="209">
        <f t="shared" ref="F282:F284" si="470">I282+L282+O282+R282+U282+X282+AA282+AD282+AG282+AJ282+AM282+AP282</f>
        <v>0</v>
      </c>
      <c r="G282" s="208" t="e">
        <f t="shared" ref="G282:G284" si="471">F282/E282*100</f>
        <v>#DIV/0!</v>
      </c>
      <c r="H282" s="209"/>
      <c r="I282" s="209"/>
      <c r="J282" s="209"/>
      <c r="K282" s="209"/>
      <c r="L282" s="209"/>
      <c r="M282" s="209"/>
      <c r="N282" s="209"/>
      <c r="O282" s="209"/>
      <c r="P282" s="209"/>
      <c r="Q282" s="209"/>
      <c r="R282" s="209"/>
      <c r="S282" s="209"/>
      <c r="T282" s="209"/>
      <c r="U282" s="209"/>
      <c r="V282" s="209"/>
      <c r="W282" s="209"/>
      <c r="X282" s="209"/>
      <c r="Y282" s="209"/>
      <c r="Z282" s="209"/>
      <c r="AA282" s="209"/>
      <c r="AB282" s="209"/>
      <c r="AC282" s="209"/>
      <c r="AD282" s="209"/>
      <c r="AE282" s="209"/>
      <c r="AF282" s="199"/>
      <c r="AG282" s="209"/>
      <c r="AH282" s="209"/>
      <c r="AI282" s="199">
        <v>0</v>
      </c>
      <c r="AJ282" s="209"/>
      <c r="AK282" s="207"/>
      <c r="AL282" s="209"/>
      <c r="AM282" s="209"/>
      <c r="AN282" s="209"/>
      <c r="AO282" s="209"/>
      <c r="AP282" s="207"/>
      <c r="AQ282" s="207"/>
      <c r="AR282" s="324"/>
    </row>
    <row r="283" spans="1:44" ht="31.15" customHeight="1">
      <c r="A283" s="326"/>
      <c r="B283" s="319"/>
      <c r="C283" s="325"/>
      <c r="D283" s="260" t="s">
        <v>2</v>
      </c>
      <c r="E283" s="209">
        <f t="shared" si="469"/>
        <v>0</v>
      </c>
      <c r="F283" s="209">
        <f t="shared" si="470"/>
        <v>0</v>
      </c>
      <c r="G283" s="208" t="e">
        <f t="shared" si="471"/>
        <v>#DIV/0!</v>
      </c>
      <c r="H283" s="209"/>
      <c r="I283" s="209"/>
      <c r="J283" s="209"/>
      <c r="K283" s="209"/>
      <c r="L283" s="209"/>
      <c r="M283" s="209"/>
      <c r="N283" s="209"/>
      <c r="O283" s="209"/>
      <c r="P283" s="209"/>
      <c r="Q283" s="209"/>
      <c r="R283" s="209"/>
      <c r="S283" s="209"/>
      <c r="T283" s="209"/>
      <c r="U283" s="209"/>
      <c r="V283" s="209"/>
      <c r="W283" s="209"/>
      <c r="X283" s="209"/>
      <c r="Y283" s="209"/>
      <c r="Z283" s="209"/>
      <c r="AA283" s="209"/>
      <c r="AB283" s="209"/>
      <c r="AC283" s="209"/>
      <c r="AD283" s="209"/>
      <c r="AE283" s="209"/>
      <c r="AF283" s="199"/>
      <c r="AG283" s="209"/>
      <c r="AH283" s="209"/>
      <c r="AI283" s="199"/>
      <c r="AJ283" s="209"/>
      <c r="AK283" s="207"/>
      <c r="AL283" s="209"/>
      <c r="AM283" s="209"/>
      <c r="AN283" s="209"/>
      <c r="AO283" s="209"/>
      <c r="AP283" s="207"/>
      <c r="AQ283" s="207"/>
      <c r="AR283" s="324"/>
    </row>
    <row r="284" spans="1:44" ht="28.5" customHeight="1">
      <c r="A284" s="326"/>
      <c r="B284" s="319"/>
      <c r="C284" s="325"/>
      <c r="D284" s="261" t="s">
        <v>43</v>
      </c>
      <c r="E284" s="209">
        <f t="shared" si="469"/>
        <v>3877.10862</v>
      </c>
      <c r="F284" s="209">
        <f t="shared" si="470"/>
        <v>0</v>
      </c>
      <c r="G284" s="208">
        <f t="shared" si="471"/>
        <v>0</v>
      </c>
      <c r="H284" s="209"/>
      <c r="I284" s="209"/>
      <c r="J284" s="209"/>
      <c r="K284" s="209"/>
      <c r="L284" s="209"/>
      <c r="M284" s="209"/>
      <c r="N284" s="209"/>
      <c r="O284" s="209"/>
      <c r="P284" s="209"/>
      <c r="Q284" s="209"/>
      <c r="R284" s="209"/>
      <c r="S284" s="209"/>
      <c r="T284" s="209"/>
      <c r="U284" s="209"/>
      <c r="V284" s="209"/>
      <c r="W284" s="209"/>
      <c r="X284" s="209"/>
      <c r="Y284" s="209"/>
      <c r="Z284" s="209"/>
      <c r="AA284" s="209"/>
      <c r="AB284" s="209"/>
      <c r="AC284" s="209"/>
      <c r="AD284" s="209"/>
      <c r="AE284" s="209"/>
      <c r="AF284" s="173"/>
      <c r="AG284" s="209"/>
      <c r="AH284" s="209"/>
      <c r="AI284" s="173">
        <v>3877.10862</v>
      </c>
      <c r="AJ284" s="209"/>
      <c r="AK284" s="207"/>
      <c r="AL284" s="209"/>
      <c r="AM284" s="209"/>
      <c r="AN284" s="209"/>
      <c r="AO284" s="209"/>
      <c r="AP284" s="207"/>
      <c r="AQ284" s="207"/>
      <c r="AR284" s="324"/>
    </row>
    <row r="285" spans="1:44" s="119" customFormat="1" ht="22.15" customHeight="1">
      <c r="A285" s="326" t="s">
        <v>488</v>
      </c>
      <c r="B285" s="319" t="s">
        <v>487</v>
      </c>
      <c r="C285" s="325" t="s">
        <v>388</v>
      </c>
      <c r="D285" s="115" t="s">
        <v>41</v>
      </c>
      <c r="E285" s="208">
        <f>SUM(E286:E288)</f>
        <v>2787.6660000000002</v>
      </c>
      <c r="F285" s="208">
        <f>SUM(F286:F288)</f>
        <v>0</v>
      </c>
      <c r="G285" s="208">
        <f>F285/E285*100</f>
        <v>0</v>
      </c>
      <c r="H285" s="208">
        <f>SUM(H286:H288)</f>
        <v>0</v>
      </c>
      <c r="I285" s="208">
        <f t="shared" ref="I285:AQ285" si="472">SUM(I286:I288)</f>
        <v>0</v>
      </c>
      <c r="J285" s="208">
        <f t="shared" si="472"/>
        <v>0</v>
      </c>
      <c r="K285" s="208">
        <f t="shared" si="472"/>
        <v>0</v>
      </c>
      <c r="L285" s="208">
        <f t="shared" si="472"/>
        <v>0</v>
      </c>
      <c r="M285" s="208">
        <f t="shared" si="472"/>
        <v>0</v>
      </c>
      <c r="N285" s="208">
        <f t="shared" si="472"/>
        <v>0</v>
      </c>
      <c r="O285" s="208">
        <f t="shared" si="472"/>
        <v>0</v>
      </c>
      <c r="P285" s="208">
        <f t="shared" si="472"/>
        <v>0</v>
      </c>
      <c r="Q285" s="208">
        <f t="shared" si="472"/>
        <v>0</v>
      </c>
      <c r="R285" s="208">
        <f t="shared" si="472"/>
        <v>0</v>
      </c>
      <c r="S285" s="208">
        <f t="shared" si="472"/>
        <v>0</v>
      </c>
      <c r="T285" s="208">
        <f t="shared" si="472"/>
        <v>0</v>
      </c>
      <c r="U285" s="208">
        <f t="shared" si="472"/>
        <v>0</v>
      </c>
      <c r="V285" s="208">
        <f t="shared" si="472"/>
        <v>0</v>
      </c>
      <c r="W285" s="208">
        <f t="shared" si="472"/>
        <v>0</v>
      </c>
      <c r="X285" s="208">
        <f t="shared" si="472"/>
        <v>0</v>
      </c>
      <c r="Y285" s="208">
        <f t="shared" si="472"/>
        <v>0</v>
      </c>
      <c r="Z285" s="208">
        <f t="shared" si="472"/>
        <v>0</v>
      </c>
      <c r="AA285" s="208">
        <f t="shared" si="472"/>
        <v>0</v>
      </c>
      <c r="AB285" s="208">
        <f t="shared" si="472"/>
        <v>0</v>
      </c>
      <c r="AC285" s="208">
        <f t="shared" si="472"/>
        <v>0</v>
      </c>
      <c r="AD285" s="208">
        <f t="shared" si="472"/>
        <v>0</v>
      </c>
      <c r="AE285" s="208">
        <f t="shared" si="472"/>
        <v>0</v>
      </c>
      <c r="AF285" s="208">
        <f t="shared" si="472"/>
        <v>0</v>
      </c>
      <c r="AG285" s="208">
        <f t="shared" si="472"/>
        <v>0</v>
      </c>
      <c r="AH285" s="208">
        <f t="shared" si="472"/>
        <v>0</v>
      </c>
      <c r="AI285" s="208">
        <f t="shared" si="472"/>
        <v>2787.6660000000002</v>
      </c>
      <c r="AJ285" s="208">
        <f t="shared" si="472"/>
        <v>0</v>
      </c>
      <c r="AK285" s="206">
        <f t="shared" si="472"/>
        <v>0</v>
      </c>
      <c r="AL285" s="208">
        <f t="shared" si="472"/>
        <v>0</v>
      </c>
      <c r="AM285" s="208">
        <f t="shared" si="472"/>
        <v>0</v>
      </c>
      <c r="AN285" s="208">
        <f t="shared" si="472"/>
        <v>0</v>
      </c>
      <c r="AO285" s="208">
        <f t="shared" si="472"/>
        <v>0</v>
      </c>
      <c r="AP285" s="206">
        <f t="shared" si="472"/>
        <v>0</v>
      </c>
      <c r="AQ285" s="206">
        <f t="shared" si="472"/>
        <v>0</v>
      </c>
      <c r="AR285" s="323"/>
    </row>
    <row r="286" spans="1:44" ht="31.5">
      <c r="A286" s="326"/>
      <c r="B286" s="319"/>
      <c r="C286" s="325"/>
      <c r="D286" s="260" t="s">
        <v>37</v>
      </c>
      <c r="E286" s="209">
        <f t="shared" ref="E286:E288" si="473">H286+K286+N286+Q286+T286+W286+Z286+AC286+AF286+AI286+AL286+AO286</f>
        <v>0</v>
      </c>
      <c r="F286" s="209">
        <f t="shared" ref="F286:F288" si="474">I286+L286+O286+R286+U286+X286+AA286+AD286+AG286+AJ286+AM286+AP286</f>
        <v>0</v>
      </c>
      <c r="G286" s="208" t="e">
        <f t="shared" ref="G286:G288" si="475">F286/E286*100</f>
        <v>#DIV/0!</v>
      </c>
      <c r="H286" s="209"/>
      <c r="I286" s="209"/>
      <c r="J286" s="209"/>
      <c r="K286" s="209"/>
      <c r="L286" s="209"/>
      <c r="M286" s="209"/>
      <c r="N286" s="209"/>
      <c r="O286" s="209"/>
      <c r="P286" s="209"/>
      <c r="Q286" s="209"/>
      <c r="R286" s="209"/>
      <c r="S286" s="209"/>
      <c r="T286" s="209"/>
      <c r="U286" s="209"/>
      <c r="V286" s="209"/>
      <c r="W286" s="209"/>
      <c r="X286" s="209"/>
      <c r="Y286" s="209"/>
      <c r="Z286" s="209"/>
      <c r="AA286" s="209"/>
      <c r="AB286" s="209"/>
      <c r="AC286" s="209"/>
      <c r="AD286" s="209"/>
      <c r="AE286" s="209"/>
      <c r="AF286" s="199"/>
      <c r="AG286" s="209"/>
      <c r="AH286" s="209"/>
      <c r="AI286" s="199">
        <v>0</v>
      </c>
      <c r="AJ286" s="209"/>
      <c r="AK286" s="207"/>
      <c r="AL286" s="209"/>
      <c r="AM286" s="209"/>
      <c r="AN286" s="209"/>
      <c r="AO286" s="209"/>
      <c r="AP286" s="207"/>
      <c r="AQ286" s="207"/>
      <c r="AR286" s="324"/>
    </row>
    <row r="287" spans="1:44" ht="31.15" customHeight="1">
      <c r="A287" s="326"/>
      <c r="B287" s="319"/>
      <c r="C287" s="325"/>
      <c r="D287" s="260" t="s">
        <v>2</v>
      </c>
      <c r="E287" s="209">
        <f t="shared" si="473"/>
        <v>0</v>
      </c>
      <c r="F287" s="209">
        <f t="shared" si="474"/>
        <v>0</v>
      </c>
      <c r="G287" s="208" t="e">
        <f t="shared" si="475"/>
        <v>#DIV/0!</v>
      </c>
      <c r="H287" s="209"/>
      <c r="I287" s="209"/>
      <c r="J287" s="209"/>
      <c r="K287" s="209"/>
      <c r="L287" s="209"/>
      <c r="M287" s="209"/>
      <c r="N287" s="209"/>
      <c r="O287" s="209"/>
      <c r="P287" s="209"/>
      <c r="Q287" s="209"/>
      <c r="R287" s="209"/>
      <c r="S287" s="209"/>
      <c r="T287" s="209"/>
      <c r="U287" s="209"/>
      <c r="V287" s="209"/>
      <c r="W287" s="209"/>
      <c r="X287" s="209"/>
      <c r="Y287" s="209"/>
      <c r="Z287" s="209"/>
      <c r="AA287" s="209"/>
      <c r="AB287" s="209"/>
      <c r="AC287" s="209"/>
      <c r="AD287" s="209"/>
      <c r="AE287" s="209"/>
      <c r="AF287" s="199"/>
      <c r="AG287" s="209"/>
      <c r="AH287" s="209"/>
      <c r="AI287" s="199"/>
      <c r="AJ287" s="209"/>
      <c r="AK287" s="207"/>
      <c r="AL287" s="209"/>
      <c r="AM287" s="209"/>
      <c r="AN287" s="209"/>
      <c r="AO287" s="209"/>
      <c r="AP287" s="207"/>
      <c r="AQ287" s="207"/>
      <c r="AR287" s="324"/>
    </row>
    <row r="288" spans="1:44" ht="28.5" customHeight="1">
      <c r="A288" s="326"/>
      <c r="B288" s="319"/>
      <c r="C288" s="325"/>
      <c r="D288" s="261" t="s">
        <v>43</v>
      </c>
      <c r="E288" s="209">
        <f t="shared" si="473"/>
        <v>2787.6660000000002</v>
      </c>
      <c r="F288" s="209">
        <f t="shared" si="474"/>
        <v>0</v>
      </c>
      <c r="G288" s="208">
        <f t="shared" si="475"/>
        <v>0</v>
      </c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09"/>
      <c r="W288" s="209"/>
      <c r="X288" s="209"/>
      <c r="Y288" s="209"/>
      <c r="Z288" s="209"/>
      <c r="AA288" s="209"/>
      <c r="AB288" s="209"/>
      <c r="AC288" s="209"/>
      <c r="AD288" s="209"/>
      <c r="AE288" s="209"/>
      <c r="AF288" s="173"/>
      <c r="AG288" s="209"/>
      <c r="AH288" s="209"/>
      <c r="AI288" s="173">
        <v>2787.6660000000002</v>
      </c>
      <c r="AJ288" s="209"/>
      <c r="AK288" s="207"/>
      <c r="AL288" s="209"/>
      <c r="AM288" s="209"/>
      <c r="AN288" s="209"/>
      <c r="AO288" s="209"/>
      <c r="AP288" s="207"/>
      <c r="AQ288" s="207"/>
      <c r="AR288" s="324"/>
    </row>
    <row r="289" spans="1:44" s="119" customFormat="1" ht="22.15" customHeight="1">
      <c r="A289" s="326" t="s">
        <v>490</v>
      </c>
      <c r="B289" s="319" t="s">
        <v>489</v>
      </c>
      <c r="C289" s="325" t="s">
        <v>388</v>
      </c>
      <c r="D289" s="115" t="s">
        <v>41</v>
      </c>
      <c r="E289" s="208">
        <f>SUM(E290:E292)</f>
        <v>3417.4879999999998</v>
      </c>
      <c r="F289" s="208">
        <f>SUM(F290:F292)</f>
        <v>0</v>
      </c>
      <c r="G289" s="208">
        <f>F289/E289*100</f>
        <v>0</v>
      </c>
      <c r="H289" s="208">
        <f>SUM(H290:H292)</f>
        <v>0</v>
      </c>
      <c r="I289" s="208">
        <f t="shared" ref="I289:AQ289" si="476">SUM(I290:I292)</f>
        <v>0</v>
      </c>
      <c r="J289" s="208">
        <f t="shared" si="476"/>
        <v>0</v>
      </c>
      <c r="K289" s="208">
        <f t="shared" si="476"/>
        <v>0</v>
      </c>
      <c r="L289" s="208">
        <f t="shared" si="476"/>
        <v>0</v>
      </c>
      <c r="M289" s="208">
        <f t="shared" si="476"/>
        <v>0</v>
      </c>
      <c r="N289" s="208">
        <f t="shared" si="476"/>
        <v>0</v>
      </c>
      <c r="O289" s="208">
        <f t="shared" si="476"/>
        <v>0</v>
      </c>
      <c r="P289" s="208">
        <f t="shared" si="476"/>
        <v>0</v>
      </c>
      <c r="Q289" s="208">
        <f t="shared" si="476"/>
        <v>0</v>
      </c>
      <c r="R289" s="208">
        <f t="shared" si="476"/>
        <v>0</v>
      </c>
      <c r="S289" s="208">
        <f t="shared" si="476"/>
        <v>0</v>
      </c>
      <c r="T289" s="208">
        <f t="shared" si="476"/>
        <v>0</v>
      </c>
      <c r="U289" s="208">
        <f t="shared" si="476"/>
        <v>0</v>
      </c>
      <c r="V289" s="208">
        <f t="shared" si="476"/>
        <v>0</v>
      </c>
      <c r="W289" s="208">
        <f t="shared" si="476"/>
        <v>0</v>
      </c>
      <c r="X289" s="208">
        <f t="shared" si="476"/>
        <v>0</v>
      </c>
      <c r="Y289" s="208">
        <f t="shared" si="476"/>
        <v>0</v>
      </c>
      <c r="Z289" s="208">
        <f t="shared" si="476"/>
        <v>0</v>
      </c>
      <c r="AA289" s="208">
        <f t="shared" si="476"/>
        <v>0</v>
      </c>
      <c r="AB289" s="208">
        <f t="shared" si="476"/>
        <v>0</v>
      </c>
      <c r="AC289" s="208">
        <f t="shared" si="476"/>
        <v>0</v>
      </c>
      <c r="AD289" s="208">
        <f t="shared" si="476"/>
        <v>0</v>
      </c>
      <c r="AE289" s="208">
        <f t="shared" si="476"/>
        <v>0</v>
      </c>
      <c r="AF289" s="208">
        <f t="shared" si="476"/>
        <v>0</v>
      </c>
      <c r="AG289" s="208">
        <f t="shared" si="476"/>
        <v>0</v>
      </c>
      <c r="AH289" s="208">
        <f t="shared" si="476"/>
        <v>0</v>
      </c>
      <c r="AI289" s="208">
        <f t="shared" si="476"/>
        <v>3417.4879999999998</v>
      </c>
      <c r="AJ289" s="208">
        <f t="shared" si="476"/>
        <v>0</v>
      </c>
      <c r="AK289" s="206">
        <f t="shared" si="476"/>
        <v>0</v>
      </c>
      <c r="AL289" s="208">
        <f t="shared" si="476"/>
        <v>0</v>
      </c>
      <c r="AM289" s="208">
        <f t="shared" si="476"/>
        <v>0</v>
      </c>
      <c r="AN289" s="208">
        <f t="shared" si="476"/>
        <v>0</v>
      </c>
      <c r="AO289" s="208">
        <f t="shared" si="476"/>
        <v>0</v>
      </c>
      <c r="AP289" s="206">
        <f t="shared" si="476"/>
        <v>0</v>
      </c>
      <c r="AQ289" s="206">
        <f t="shared" si="476"/>
        <v>0</v>
      </c>
      <c r="AR289" s="323"/>
    </row>
    <row r="290" spans="1:44" ht="31.5">
      <c r="A290" s="326"/>
      <c r="B290" s="319"/>
      <c r="C290" s="325"/>
      <c r="D290" s="260" t="s">
        <v>37</v>
      </c>
      <c r="E290" s="209">
        <f t="shared" ref="E290:E292" si="477">H290+K290+N290+Q290+T290+W290+Z290+AC290+AF290+AI290+AL290+AO290</f>
        <v>0</v>
      </c>
      <c r="F290" s="209">
        <f t="shared" ref="F290:F292" si="478">I290+L290+O290+R290+U290+X290+AA290+AD290+AG290+AJ290+AM290+AP290</f>
        <v>0</v>
      </c>
      <c r="G290" s="208" t="e">
        <f t="shared" ref="G290:G292" si="479">F290/E290*100</f>
        <v>#DIV/0!</v>
      </c>
      <c r="H290" s="209"/>
      <c r="I290" s="209"/>
      <c r="J290" s="209"/>
      <c r="K290" s="209"/>
      <c r="L290" s="209"/>
      <c r="M290" s="209"/>
      <c r="N290" s="209"/>
      <c r="O290" s="209"/>
      <c r="P290" s="209"/>
      <c r="Q290" s="209"/>
      <c r="R290" s="209"/>
      <c r="S290" s="209"/>
      <c r="T290" s="209"/>
      <c r="U290" s="209"/>
      <c r="V290" s="209"/>
      <c r="W290" s="209"/>
      <c r="X290" s="209"/>
      <c r="Y290" s="209"/>
      <c r="Z290" s="209"/>
      <c r="AA290" s="209"/>
      <c r="AB290" s="209"/>
      <c r="AC290" s="209"/>
      <c r="AD290" s="209"/>
      <c r="AE290" s="209"/>
      <c r="AF290" s="199"/>
      <c r="AG290" s="209"/>
      <c r="AH290" s="209"/>
      <c r="AI290" s="199">
        <v>0</v>
      </c>
      <c r="AJ290" s="209"/>
      <c r="AK290" s="207"/>
      <c r="AL290" s="209"/>
      <c r="AM290" s="209"/>
      <c r="AN290" s="209"/>
      <c r="AO290" s="209"/>
      <c r="AP290" s="207"/>
      <c r="AQ290" s="207"/>
      <c r="AR290" s="324"/>
    </row>
    <row r="291" spans="1:44" ht="31.15" customHeight="1">
      <c r="A291" s="326"/>
      <c r="B291" s="319"/>
      <c r="C291" s="325"/>
      <c r="D291" s="260" t="s">
        <v>2</v>
      </c>
      <c r="E291" s="209">
        <f t="shared" si="477"/>
        <v>0</v>
      </c>
      <c r="F291" s="209">
        <f t="shared" si="478"/>
        <v>0</v>
      </c>
      <c r="G291" s="208" t="e">
        <f t="shared" si="479"/>
        <v>#DIV/0!</v>
      </c>
      <c r="H291" s="209"/>
      <c r="I291" s="209"/>
      <c r="J291" s="209"/>
      <c r="K291" s="209"/>
      <c r="L291" s="209"/>
      <c r="M291" s="209"/>
      <c r="N291" s="209"/>
      <c r="O291" s="209"/>
      <c r="P291" s="209"/>
      <c r="Q291" s="209"/>
      <c r="R291" s="209"/>
      <c r="S291" s="209"/>
      <c r="T291" s="209"/>
      <c r="U291" s="209"/>
      <c r="V291" s="209"/>
      <c r="W291" s="209"/>
      <c r="X291" s="209"/>
      <c r="Y291" s="209"/>
      <c r="Z291" s="209"/>
      <c r="AA291" s="209"/>
      <c r="AB291" s="209"/>
      <c r="AC291" s="209"/>
      <c r="AD291" s="209"/>
      <c r="AE291" s="209"/>
      <c r="AF291" s="199"/>
      <c r="AG291" s="209"/>
      <c r="AH291" s="209"/>
      <c r="AI291" s="199"/>
      <c r="AJ291" s="209"/>
      <c r="AK291" s="207"/>
      <c r="AL291" s="209"/>
      <c r="AM291" s="209"/>
      <c r="AN291" s="209"/>
      <c r="AO291" s="209"/>
      <c r="AP291" s="207"/>
      <c r="AQ291" s="207"/>
      <c r="AR291" s="324"/>
    </row>
    <row r="292" spans="1:44" ht="28.5" customHeight="1">
      <c r="A292" s="326"/>
      <c r="B292" s="319"/>
      <c r="C292" s="325"/>
      <c r="D292" s="261" t="s">
        <v>43</v>
      </c>
      <c r="E292" s="209">
        <f t="shared" si="477"/>
        <v>3417.4879999999998</v>
      </c>
      <c r="F292" s="209">
        <f t="shared" si="478"/>
        <v>0</v>
      </c>
      <c r="G292" s="208">
        <f t="shared" si="479"/>
        <v>0</v>
      </c>
      <c r="H292" s="209"/>
      <c r="I292" s="209"/>
      <c r="J292" s="209"/>
      <c r="K292" s="209"/>
      <c r="L292" s="209"/>
      <c r="M292" s="209"/>
      <c r="N292" s="209"/>
      <c r="O292" s="209"/>
      <c r="P292" s="209"/>
      <c r="Q292" s="209"/>
      <c r="R292" s="209"/>
      <c r="S292" s="209"/>
      <c r="T292" s="209"/>
      <c r="U292" s="209"/>
      <c r="V292" s="209"/>
      <c r="W292" s="209"/>
      <c r="X292" s="209"/>
      <c r="Y292" s="209"/>
      <c r="Z292" s="209"/>
      <c r="AA292" s="209"/>
      <c r="AB292" s="209"/>
      <c r="AC292" s="209"/>
      <c r="AD292" s="209"/>
      <c r="AE292" s="209"/>
      <c r="AF292" s="173"/>
      <c r="AG292" s="209"/>
      <c r="AH292" s="209"/>
      <c r="AI292" s="173">
        <v>3417.4879999999998</v>
      </c>
      <c r="AJ292" s="209"/>
      <c r="AK292" s="207"/>
      <c r="AL292" s="209"/>
      <c r="AM292" s="209"/>
      <c r="AN292" s="209"/>
      <c r="AO292" s="209"/>
      <c r="AP292" s="207"/>
      <c r="AQ292" s="207"/>
      <c r="AR292" s="324"/>
    </row>
    <row r="293" spans="1:44" s="119" customFormat="1" ht="22.15" customHeight="1">
      <c r="A293" s="326" t="s">
        <v>492</v>
      </c>
      <c r="B293" s="319" t="s">
        <v>491</v>
      </c>
      <c r="C293" s="325" t="s">
        <v>388</v>
      </c>
      <c r="D293" s="115" t="s">
        <v>41</v>
      </c>
      <c r="E293" s="208">
        <f>SUM(E294:E296)</f>
        <v>7839.7560000000003</v>
      </c>
      <c r="F293" s="208">
        <f>SUM(F294:F296)</f>
        <v>0</v>
      </c>
      <c r="G293" s="208">
        <f>F293/E293*100</f>
        <v>0</v>
      </c>
      <c r="H293" s="208">
        <f>SUM(H294:H296)</f>
        <v>0</v>
      </c>
      <c r="I293" s="208">
        <f t="shared" ref="I293:AQ293" si="480">SUM(I294:I296)</f>
        <v>0</v>
      </c>
      <c r="J293" s="208">
        <f t="shared" si="480"/>
        <v>0</v>
      </c>
      <c r="K293" s="208">
        <f t="shared" si="480"/>
        <v>0</v>
      </c>
      <c r="L293" s="208">
        <f t="shared" si="480"/>
        <v>0</v>
      </c>
      <c r="M293" s="208">
        <f t="shared" si="480"/>
        <v>0</v>
      </c>
      <c r="N293" s="208">
        <f t="shared" si="480"/>
        <v>0</v>
      </c>
      <c r="O293" s="208">
        <f t="shared" si="480"/>
        <v>0</v>
      </c>
      <c r="P293" s="208">
        <f t="shared" si="480"/>
        <v>0</v>
      </c>
      <c r="Q293" s="208">
        <f t="shared" si="480"/>
        <v>0</v>
      </c>
      <c r="R293" s="208">
        <f t="shared" si="480"/>
        <v>0</v>
      </c>
      <c r="S293" s="208">
        <f t="shared" si="480"/>
        <v>0</v>
      </c>
      <c r="T293" s="208">
        <f t="shared" si="480"/>
        <v>0</v>
      </c>
      <c r="U293" s="208">
        <f t="shared" si="480"/>
        <v>0</v>
      </c>
      <c r="V293" s="208">
        <f t="shared" si="480"/>
        <v>0</v>
      </c>
      <c r="W293" s="208">
        <f t="shared" si="480"/>
        <v>0</v>
      </c>
      <c r="X293" s="208">
        <f t="shared" si="480"/>
        <v>0</v>
      </c>
      <c r="Y293" s="208">
        <f t="shared" si="480"/>
        <v>0</v>
      </c>
      <c r="Z293" s="208">
        <f t="shared" si="480"/>
        <v>0</v>
      </c>
      <c r="AA293" s="208">
        <f t="shared" si="480"/>
        <v>0</v>
      </c>
      <c r="AB293" s="208">
        <f t="shared" si="480"/>
        <v>0</v>
      </c>
      <c r="AC293" s="208">
        <f t="shared" si="480"/>
        <v>0</v>
      </c>
      <c r="AD293" s="208">
        <f t="shared" si="480"/>
        <v>0</v>
      </c>
      <c r="AE293" s="208">
        <f t="shared" si="480"/>
        <v>0</v>
      </c>
      <c r="AF293" s="208">
        <f t="shared" si="480"/>
        <v>0</v>
      </c>
      <c r="AG293" s="208">
        <f t="shared" si="480"/>
        <v>0</v>
      </c>
      <c r="AH293" s="208">
        <f t="shared" si="480"/>
        <v>0</v>
      </c>
      <c r="AI293" s="208">
        <f t="shared" si="480"/>
        <v>7839.7560000000003</v>
      </c>
      <c r="AJ293" s="208">
        <f t="shared" si="480"/>
        <v>0</v>
      </c>
      <c r="AK293" s="206">
        <f t="shared" si="480"/>
        <v>0</v>
      </c>
      <c r="AL293" s="208">
        <f t="shared" si="480"/>
        <v>0</v>
      </c>
      <c r="AM293" s="208">
        <f t="shared" si="480"/>
        <v>0</v>
      </c>
      <c r="AN293" s="208">
        <f t="shared" si="480"/>
        <v>0</v>
      </c>
      <c r="AO293" s="208">
        <f t="shared" si="480"/>
        <v>0</v>
      </c>
      <c r="AP293" s="206">
        <f t="shared" si="480"/>
        <v>0</v>
      </c>
      <c r="AQ293" s="206">
        <f t="shared" si="480"/>
        <v>0</v>
      </c>
      <c r="AR293" s="323"/>
    </row>
    <row r="294" spans="1:44" ht="31.5">
      <c r="A294" s="326"/>
      <c r="B294" s="319"/>
      <c r="C294" s="325"/>
      <c r="D294" s="260" t="s">
        <v>37</v>
      </c>
      <c r="E294" s="209">
        <f t="shared" ref="E294:E296" si="481">H294+K294+N294+Q294+T294+W294+Z294+AC294+AF294+AI294+AL294+AO294</f>
        <v>0</v>
      </c>
      <c r="F294" s="209">
        <f t="shared" ref="F294:F296" si="482">I294+L294+O294+R294+U294+X294+AA294+AD294+AG294+AJ294+AM294+AP294</f>
        <v>0</v>
      </c>
      <c r="G294" s="208" t="e">
        <f t="shared" ref="G294:G296" si="483">F294/E294*100</f>
        <v>#DIV/0!</v>
      </c>
      <c r="H294" s="209"/>
      <c r="I294" s="209"/>
      <c r="J294" s="209"/>
      <c r="K294" s="209"/>
      <c r="L294" s="209"/>
      <c r="M294" s="209"/>
      <c r="N294" s="209"/>
      <c r="O294" s="209"/>
      <c r="P294" s="209"/>
      <c r="Q294" s="209"/>
      <c r="R294" s="209"/>
      <c r="S294" s="209"/>
      <c r="T294" s="209"/>
      <c r="U294" s="209"/>
      <c r="V294" s="209"/>
      <c r="W294" s="209"/>
      <c r="X294" s="209"/>
      <c r="Y294" s="209"/>
      <c r="Z294" s="209"/>
      <c r="AA294" s="209"/>
      <c r="AB294" s="209"/>
      <c r="AC294" s="209"/>
      <c r="AD294" s="209"/>
      <c r="AE294" s="209"/>
      <c r="AF294" s="199"/>
      <c r="AG294" s="209"/>
      <c r="AH294" s="209"/>
      <c r="AI294" s="199">
        <v>0</v>
      </c>
      <c r="AJ294" s="209"/>
      <c r="AK294" s="207"/>
      <c r="AL294" s="209"/>
      <c r="AM294" s="209"/>
      <c r="AN294" s="209"/>
      <c r="AO294" s="209"/>
      <c r="AP294" s="207"/>
      <c r="AQ294" s="207"/>
      <c r="AR294" s="324"/>
    </row>
    <row r="295" spans="1:44" ht="31.15" customHeight="1">
      <c r="A295" s="326"/>
      <c r="B295" s="319"/>
      <c r="C295" s="325"/>
      <c r="D295" s="260" t="s">
        <v>2</v>
      </c>
      <c r="E295" s="209">
        <f t="shared" si="481"/>
        <v>0</v>
      </c>
      <c r="F295" s="209">
        <f t="shared" si="482"/>
        <v>0</v>
      </c>
      <c r="G295" s="208" t="e">
        <f t="shared" si="483"/>
        <v>#DIV/0!</v>
      </c>
      <c r="H295" s="209"/>
      <c r="I295" s="209"/>
      <c r="J295" s="209"/>
      <c r="K295" s="209"/>
      <c r="L295" s="209"/>
      <c r="M295" s="209"/>
      <c r="N295" s="209"/>
      <c r="O295" s="209"/>
      <c r="P295" s="209"/>
      <c r="Q295" s="209"/>
      <c r="R295" s="209"/>
      <c r="S295" s="209"/>
      <c r="T295" s="209"/>
      <c r="U295" s="209"/>
      <c r="V295" s="209"/>
      <c r="W295" s="209"/>
      <c r="X295" s="209"/>
      <c r="Y295" s="209"/>
      <c r="Z295" s="209"/>
      <c r="AA295" s="209"/>
      <c r="AB295" s="209"/>
      <c r="AC295" s="209"/>
      <c r="AD295" s="209"/>
      <c r="AE295" s="209"/>
      <c r="AF295" s="199"/>
      <c r="AG295" s="209"/>
      <c r="AH295" s="209"/>
      <c r="AI295" s="199"/>
      <c r="AJ295" s="209"/>
      <c r="AK295" s="207"/>
      <c r="AL295" s="209"/>
      <c r="AM295" s="209"/>
      <c r="AN295" s="209"/>
      <c r="AO295" s="209"/>
      <c r="AP295" s="207"/>
      <c r="AQ295" s="207"/>
      <c r="AR295" s="324"/>
    </row>
    <row r="296" spans="1:44" ht="28.5" customHeight="1">
      <c r="A296" s="326"/>
      <c r="B296" s="319"/>
      <c r="C296" s="325"/>
      <c r="D296" s="261" t="s">
        <v>43</v>
      </c>
      <c r="E296" s="209">
        <f t="shared" si="481"/>
        <v>7839.7560000000003</v>
      </c>
      <c r="F296" s="209">
        <f t="shared" si="482"/>
        <v>0</v>
      </c>
      <c r="G296" s="208">
        <f t="shared" si="483"/>
        <v>0</v>
      </c>
      <c r="H296" s="209"/>
      <c r="I296" s="209"/>
      <c r="J296" s="209"/>
      <c r="K296" s="209"/>
      <c r="L296" s="209"/>
      <c r="M296" s="209"/>
      <c r="N296" s="209"/>
      <c r="O296" s="209"/>
      <c r="P296" s="209"/>
      <c r="Q296" s="209"/>
      <c r="R296" s="209"/>
      <c r="S296" s="209"/>
      <c r="T296" s="209"/>
      <c r="U296" s="209"/>
      <c r="V296" s="209"/>
      <c r="W296" s="209"/>
      <c r="X296" s="209"/>
      <c r="Y296" s="209"/>
      <c r="Z296" s="209"/>
      <c r="AA296" s="209"/>
      <c r="AB296" s="209"/>
      <c r="AC296" s="209"/>
      <c r="AD296" s="209"/>
      <c r="AE296" s="209"/>
      <c r="AF296" s="173"/>
      <c r="AG296" s="209"/>
      <c r="AH296" s="209"/>
      <c r="AI296" s="173">
        <v>7839.7560000000003</v>
      </c>
      <c r="AJ296" s="209"/>
      <c r="AK296" s="207"/>
      <c r="AL296" s="209"/>
      <c r="AM296" s="209"/>
      <c r="AN296" s="209"/>
      <c r="AO296" s="209"/>
      <c r="AP296" s="207"/>
      <c r="AQ296" s="207"/>
      <c r="AR296" s="324"/>
    </row>
    <row r="297" spans="1:44" s="119" customFormat="1" ht="22.15" customHeight="1">
      <c r="A297" s="326" t="s">
        <v>494</v>
      </c>
      <c r="B297" s="319" t="s">
        <v>493</v>
      </c>
      <c r="C297" s="325" t="s">
        <v>388</v>
      </c>
      <c r="D297" s="115" t="s">
        <v>41</v>
      </c>
      <c r="E297" s="208">
        <f>SUM(E298:E300)</f>
        <v>5307.3119999999999</v>
      </c>
      <c r="F297" s="208">
        <f>SUM(F298:F300)</f>
        <v>0</v>
      </c>
      <c r="G297" s="208">
        <f>F297/E297*100</f>
        <v>0</v>
      </c>
      <c r="H297" s="208">
        <f>SUM(H298:H300)</f>
        <v>0</v>
      </c>
      <c r="I297" s="208">
        <f t="shared" ref="I297:AQ297" si="484">SUM(I298:I300)</f>
        <v>0</v>
      </c>
      <c r="J297" s="208">
        <f t="shared" si="484"/>
        <v>0</v>
      </c>
      <c r="K297" s="208">
        <f t="shared" si="484"/>
        <v>0</v>
      </c>
      <c r="L297" s="208">
        <f t="shared" si="484"/>
        <v>0</v>
      </c>
      <c r="M297" s="208">
        <f t="shared" si="484"/>
        <v>0</v>
      </c>
      <c r="N297" s="208">
        <f t="shared" si="484"/>
        <v>0</v>
      </c>
      <c r="O297" s="208">
        <f t="shared" si="484"/>
        <v>0</v>
      </c>
      <c r="P297" s="208">
        <f t="shared" si="484"/>
        <v>0</v>
      </c>
      <c r="Q297" s="208">
        <f t="shared" si="484"/>
        <v>0</v>
      </c>
      <c r="R297" s="208">
        <f t="shared" si="484"/>
        <v>0</v>
      </c>
      <c r="S297" s="208">
        <f t="shared" si="484"/>
        <v>0</v>
      </c>
      <c r="T297" s="208">
        <f t="shared" si="484"/>
        <v>0</v>
      </c>
      <c r="U297" s="208">
        <f t="shared" si="484"/>
        <v>0</v>
      </c>
      <c r="V297" s="208">
        <f t="shared" si="484"/>
        <v>0</v>
      </c>
      <c r="W297" s="208">
        <f t="shared" si="484"/>
        <v>0</v>
      </c>
      <c r="X297" s="208">
        <f t="shared" si="484"/>
        <v>0</v>
      </c>
      <c r="Y297" s="208">
        <f t="shared" si="484"/>
        <v>0</v>
      </c>
      <c r="Z297" s="208">
        <f t="shared" si="484"/>
        <v>0</v>
      </c>
      <c r="AA297" s="208">
        <f t="shared" si="484"/>
        <v>0</v>
      </c>
      <c r="AB297" s="208">
        <f t="shared" si="484"/>
        <v>0</v>
      </c>
      <c r="AC297" s="208">
        <f t="shared" si="484"/>
        <v>0</v>
      </c>
      <c r="AD297" s="208">
        <f t="shared" si="484"/>
        <v>0</v>
      </c>
      <c r="AE297" s="208">
        <f t="shared" si="484"/>
        <v>0</v>
      </c>
      <c r="AF297" s="208">
        <f t="shared" si="484"/>
        <v>0</v>
      </c>
      <c r="AG297" s="208">
        <f t="shared" si="484"/>
        <v>0</v>
      </c>
      <c r="AH297" s="208">
        <f t="shared" si="484"/>
        <v>0</v>
      </c>
      <c r="AI297" s="208">
        <f t="shared" si="484"/>
        <v>5307.3119999999999</v>
      </c>
      <c r="AJ297" s="208">
        <f t="shared" si="484"/>
        <v>0</v>
      </c>
      <c r="AK297" s="206">
        <f t="shared" si="484"/>
        <v>0</v>
      </c>
      <c r="AL297" s="208">
        <f t="shared" si="484"/>
        <v>0</v>
      </c>
      <c r="AM297" s="208">
        <f t="shared" si="484"/>
        <v>0</v>
      </c>
      <c r="AN297" s="208">
        <f t="shared" si="484"/>
        <v>0</v>
      </c>
      <c r="AO297" s="208">
        <f t="shared" si="484"/>
        <v>0</v>
      </c>
      <c r="AP297" s="206">
        <f t="shared" si="484"/>
        <v>0</v>
      </c>
      <c r="AQ297" s="206">
        <f t="shared" si="484"/>
        <v>0</v>
      </c>
      <c r="AR297" s="323"/>
    </row>
    <row r="298" spans="1:44" ht="31.5">
      <c r="A298" s="326"/>
      <c r="B298" s="319"/>
      <c r="C298" s="325"/>
      <c r="D298" s="260" t="s">
        <v>37</v>
      </c>
      <c r="E298" s="209">
        <f t="shared" ref="E298:E300" si="485">H298+K298+N298+Q298+T298+W298+Z298+AC298+AF298+AI298+AL298+AO298</f>
        <v>0</v>
      </c>
      <c r="F298" s="209">
        <f t="shared" ref="F298:F300" si="486">I298+L298+O298+R298+U298+X298+AA298+AD298+AG298+AJ298+AM298+AP298</f>
        <v>0</v>
      </c>
      <c r="G298" s="208" t="e">
        <f t="shared" ref="G298:G300" si="487">F298/E298*100</f>
        <v>#DIV/0!</v>
      </c>
      <c r="H298" s="209"/>
      <c r="I298" s="209"/>
      <c r="J298" s="209"/>
      <c r="K298" s="209"/>
      <c r="L298" s="209"/>
      <c r="M298" s="209"/>
      <c r="N298" s="209"/>
      <c r="O298" s="209"/>
      <c r="P298" s="209"/>
      <c r="Q298" s="209"/>
      <c r="R298" s="209"/>
      <c r="S298" s="209"/>
      <c r="T298" s="209"/>
      <c r="U298" s="209"/>
      <c r="V298" s="209"/>
      <c r="W298" s="209"/>
      <c r="X298" s="209"/>
      <c r="Y298" s="209"/>
      <c r="Z298" s="209"/>
      <c r="AA298" s="209"/>
      <c r="AB298" s="209"/>
      <c r="AC298" s="209"/>
      <c r="AD298" s="209"/>
      <c r="AE298" s="209"/>
      <c r="AF298" s="199"/>
      <c r="AG298" s="209"/>
      <c r="AH298" s="209"/>
      <c r="AI298" s="199">
        <v>0</v>
      </c>
      <c r="AJ298" s="209"/>
      <c r="AK298" s="207"/>
      <c r="AL298" s="209"/>
      <c r="AM298" s="209"/>
      <c r="AN298" s="209"/>
      <c r="AO298" s="209"/>
      <c r="AP298" s="207"/>
      <c r="AQ298" s="207"/>
      <c r="AR298" s="324"/>
    </row>
    <row r="299" spans="1:44" ht="31.15" customHeight="1">
      <c r="A299" s="326"/>
      <c r="B299" s="319"/>
      <c r="C299" s="325"/>
      <c r="D299" s="260" t="s">
        <v>2</v>
      </c>
      <c r="E299" s="209">
        <f t="shared" si="485"/>
        <v>0</v>
      </c>
      <c r="F299" s="209">
        <f t="shared" si="486"/>
        <v>0</v>
      </c>
      <c r="G299" s="208" t="e">
        <f t="shared" si="487"/>
        <v>#DIV/0!</v>
      </c>
      <c r="H299" s="209"/>
      <c r="I299" s="209"/>
      <c r="J299" s="209"/>
      <c r="K299" s="209"/>
      <c r="L299" s="209"/>
      <c r="M299" s="209"/>
      <c r="N299" s="209"/>
      <c r="O299" s="209"/>
      <c r="P299" s="209"/>
      <c r="Q299" s="209"/>
      <c r="R299" s="209"/>
      <c r="S299" s="209"/>
      <c r="T299" s="209"/>
      <c r="U299" s="209"/>
      <c r="V299" s="209"/>
      <c r="W299" s="209"/>
      <c r="X299" s="209"/>
      <c r="Y299" s="209"/>
      <c r="Z299" s="209"/>
      <c r="AA299" s="209"/>
      <c r="AB299" s="209"/>
      <c r="AC299" s="209"/>
      <c r="AD299" s="209"/>
      <c r="AE299" s="209"/>
      <c r="AF299" s="199"/>
      <c r="AG299" s="209"/>
      <c r="AH299" s="209"/>
      <c r="AI299" s="199"/>
      <c r="AJ299" s="209"/>
      <c r="AK299" s="207"/>
      <c r="AL299" s="209"/>
      <c r="AM299" s="209"/>
      <c r="AN299" s="209"/>
      <c r="AO299" s="209"/>
      <c r="AP299" s="207"/>
      <c r="AQ299" s="207"/>
      <c r="AR299" s="324"/>
    </row>
    <row r="300" spans="1:44" ht="28.5" customHeight="1">
      <c r="A300" s="326"/>
      <c r="B300" s="319"/>
      <c r="C300" s="325"/>
      <c r="D300" s="261" t="s">
        <v>43</v>
      </c>
      <c r="E300" s="209">
        <f t="shared" si="485"/>
        <v>5307.3119999999999</v>
      </c>
      <c r="F300" s="209">
        <f t="shared" si="486"/>
        <v>0</v>
      </c>
      <c r="G300" s="208">
        <f t="shared" si="487"/>
        <v>0</v>
      </c>
      <c r="H300" s="209"/>
      <c r="I300" s="209"/>
      <c r="J300" s="209"/>
      <c r="K300" s="209"/>
      <c r="L300" s="209"/>
      <c r="M300" s="209"/>
      <c r="N300" s="209"/>
      <c r="O300" s="209"/>
      <c r="P300" s="209"/>
      <c r="Q300" s="209"/>
      <c r="R300" s="209"/>
      <c r="S300" s="209"/>
      <c r="T300" s="209"/>
      <c r="U300" s="209"/>
      <c r="V300" s="209"/>
      <c r="W300" s="209"/>
      <c r="X300" s="209"/>
      <c r="Y300" s="209"/>
      <c r="Z300" s="209"/>
      <c r="AA300" s="209"/>
      <c r="AB300" s="209"/>
      <c r="AC300" s="209"/>
      <c r="AD300" s="209"/>
      <c r="AE300" s="209"/>
      <c r="AF300" s="173"/>
      <c r="AG300" s="209"/>
      <c r="AH300" s="209"/>
      <c r="AI300" s="173">
        <v>5307.3119999999999</v>
      </c>
      <c r="AJ300" s="209"/>
      <c r="AK300" s="207"/>
      <c r="AL300" s="209"/>
      <c r="AM300" s="209"/>
      <c r="AN300" s="209"/>
      <c r="AO300" s="209"/>
      <c r="AP300" s="207"/>
      <c r="AQ300" s="207"/>
      <c r="AR300" s="324"/>
    </row>
    <row r="301" spans="1:44" s="119" customFormat="1" ht="22.15" customHeight="1">
      <c r="A301" s="326" t="s">
        <v>498</v>
      </c>
      <c r="B301" s="319" t="s">
        <v>545</v>
      </c>
      <c r="C301" s="325" t="s">
        <v>388</v>
      </c>
      <c r="D301" s="115" t="s">
        <v>41</v>
      </c>
      <c r="E301" s="208">
        <f>SUM(E302:E304)</f>
        <v>380</v>
      </c>
      <c r="F301" s="208">
        <f>SUM(F302:F304)</f>
        <v>0</v>
      </c>
      <c r="G301" s="208">
        <f>F301/E301*100</f>
        <v>0</v>
      </c>
      <c r="H301" s="208">
        <f>SUM(H302:H304)</f>
        <v>0</v>
      </c>
      <c r="I301" s="208">
        <f t="shared" ref="I301:AQ301" si="488">SUM(I302:I304)</f>
        <v>0</v>
      </c>
      <c r="J301" s="208">
        <f t="shared" si="488"/>
        <v>0</v>
      </c>
      <c r="K301" s="208">
        <f t="shared" si="488"/>
        <v>0</v>
      </c>
      <c r="L301" s="208">
        <f t="shared" si="488"/>
        <v>0</v>
      </c>
      <c r="M301" s="208">
        <f t="shared" si="488"/>
        <v>0</v>
      </c>
      <c r="N301" s="208">
        <f t="shared" si="488"/>
        <v>0</v>
      </c>
      <c r="O301" s="208">
        <f t="shared" si="488"/>
        <v>0</v>
      </c>
      <c r="P301" s="208">
        <f t="shared" si="488"/>
        <v>0</v>
      </c>
      <c r="Q301" s="208">
        <f t="shared" si="488"/>
        <v>0</v>
      </c>
      <c r="R301" s="208">
        <f t="shared" si="488"/>
        <v>0</v>
      </c>
      <c r="S301" s="208">
        <f t="shared" si="488"/>
        <v>0</v>
      </c>
      <c r="T301" s="208">
        <f t="shared" si="488"/>
        <v>0</v>
      </c>
      <c r="U301" s="208">
        <f t="shared" si="488"/>
        <v>0</v>
      </c>
      <c r="V301" s="208">
        <f t="shared" si="488"/>
        <v>0</v>
      </c>
      <c r="W301" s="208">
        <f t="shared" si="488"/>
        <v>0</v>
      </c>
      <c r="X301" s="208">
        <f t="shared" si="488"/>
        <v>0</v>
      </c>
      <c r="Y301" s="208">
        <f t="shared" si="488"/>
        <v>0</v>
      </c>
      <c r="Z301" s="208">
        <f t="shared" si="488"/>
        <v>0</v>
      </c>
      <c r="AA301" s="208">
        <f t="shared" si="488"/>
        <v>0</v>
      </c>
      <c r="AB301" s="208">
        <f t="shared" si="488"/>
        <v>0</v>
      </c>
      <c r="AC301" s="208">
        <f t="shared" si="488"/>
        <v>0</v>
      </c>
      <c r="AD301" s="208">
        <f t="shared" si="488"/>
        <v>0</v>
      </c>
      <c r="AE301" s="208">
        <f t="shared" si="488"/>
        <v>0</v>
      </c>
      <c r="AF301" s="208">
        <f t="shared" si="488"/>
        <v>0</v>
      </c>
      <c r="AG301" s="208">
        <f t="shared" si="488"/>
        <v>0</v>
      </c>
      <c r="AH301" s="208">
        <f t="shared" si="488"/>
        <v>0</v>
      </c>
      <c r="AI301" s="208">
        <f t="shared" si="488"/>
        <v>0</v>
      </c>
      <c r="AJ301" s="208">
        <f t="shared" si="488"/>
        <v>0</v>
      </c>
      <c r="AK301" s="206">
        <f t="shared" si="488"/>
        <v>0</v>
      </c>
      <c r="AL301" s="208">
        <f t="shared" si="488"/>
        <v>380</v>
      </c>
      <c r="AM301" s="208">
        <f t="shared" si="488"/>
        <v>0</v>
      </c>
      <c r="AN301" s="208">
        <f t="shared" si="488"/>
        <v>0</v>
      </c>
      <c r="AO301" s="208">
        <f t="shared" si="488"/>
        <v>0</v>
      </c>
      <c r="AP301" s="206">
        <f t="shared" si="488"/>
        <v>0</v>
      </c>
      <c r="AQ301" s="206">
        <f t="shared" si="488"/>
        <v>0</v>
      </c>
      <c r="AR301" s="323"/>
    </row>
    <row r="302" spans="1:44" ht="31.5">
      <c r="A302" s="326"/>
      <c r="B302" s="319"/>
      <c r="C302" s="325"/>
      <c r="D302" s="260" t="s">
        <v>37</v>
      </c>
      <c r="E302" s="209">
        <f t="shared" ref="E302:E304" si="489">H302+K302+N302+Q302+T302+W302+Z302+AC302+AF302+AI302+AL302+AO302</f>
        <v>0</v>
      </c>
      <c r="F302" s="209">
        <f t="shared" ref="F302:F304" si="490">I302+L302+O302+R302+U302+X302+AA302+AD302+AG302+AJ302+AM302+AP302</f>
        <v>0</v>
      </c>
      <c r="G302" s="208" t="e">
        <f t="shared" ref="G302:G304" si="491">F302/E302*100</f>
        <v>#DIV/0!</v>
      </c>
      <c r="H302" s="209"/>
      <c r="I302" s="209"/>
      <c r="J302" s="209"/>
      <c r="K302" s="209"/>
      <c r="L302" s="209"/>
      <c r="M302" s="209"/>
      <c r="N302" s="209"/>
      <c r="O302" s="209"/>
      <c r="P302" s="209"/>
      <c r="Q302" s="209"/>
      <c r="R302" s="209"/>
      <c r="S302" s="209"/>
      <c r="T302" s="209"/>
      <c r="U302" s="209"/>
      <c r="V302" s="209"/>
      <c r="W302" s="209"/>
      <c r="X302" s="209"/>
      <c r="Y302" s="209"/>
      <c r="Z302" s="209"/>
      <c r="AA302" s="209"/>
      <c r="AB302" s="209"/>
      <c r="AC302" s="209"/>
      <c r="AD302" s="209"/>
      <c r="AE302" s="209"/>
      <c r="AF302" s="199"/>
      <c r="AG302" s="209"/>
      <c r="AH302" s="209"/>
      <c r="AI302" s="209"/>
      <c r="AJ302" s="209"/>
      <c r="AK302" s="207"/>
      <c r="AL302" s="209"/>
      <c r="AM302" s="209"/>
      <c r="AN302" s="209"/>
      <c r="AO302" s="209"/>
      <c r="AP302" s="207"/>
      <c r="AQ302" s="207"/>
      <c r="AR302" s="324"/>
    </row>
    <row r="303" spans="1:44" ht="31.15" customHeight="1">
      <c r="A303" s="326"/>
      <c r="B303" s="319"/>
      <c r="C303" s="325"/>
      <c r="D303" s="260" t="s">
        <v>2</v>
      </c>
      <c r="E303" s="209">
        <f t="shared" si="489"/>
        <v>0</v>
      </c>
      <c r="F303" s="209">
        <f t="shared" si="490"/>
        <v>0</v>
      </c>
      <c r="G303" s="208" t="e">
        <f t="shared" si="491"/>
        <v>#DIV/0!</v>
      </c>
      <c r="H303" s="209"/>
      <c r="I303" s="209"/>
      <c r="J303" s="209"/>
      <c r="K303" s="209"/>
      <c r="L303" s="209"/>
      <c r="M303" s="209"/>
      <c r="N303" s="209"/>
      <c r="O303" s="209"/>
      <c r="P303" s="209"/>
      <c r="Q303" s="209"/>
      <c r="R303" s="209"/>
      <c r="S303" s="209"/>
      <c r="T303" s="209"/>
      <c r="U303" s="209"/>
      <c r="V303" s="209"/>
      <c r="W303" s="209"/>
      <c r="X303" s="209"/>
      <c r="Y303" s="209"/>
      <c r="Z303" s="209"/>
      <c r="AA303" s="209"/>
      <c r="AB303" s="209"/>
      <c r="AC303" s="209"/>
      <c r="AD303" s="209"/>
      <c r="AE303" s="209"/>
      <c r="AF303" s="199"/>
      <c r="AG303" s="209"/>
      <c r="AH303" s="209"/>
      <c r="AI303" s="209"/>
      <c r="AJ303" s="209"/>
      <c r="AK303" s="207"/>
      <c r="AL303" s="209"/>
      <c r="AM303" s="209"/>
      <c r="AN303" s="209"/>
      <c r="AO303" s="209"/>
      <c r="AP303" s="207"/>
      <c r="AQ303" s="207"/>
      <c r="AR303" s="324"/>
    </row>
    <row r="304" spans="1:44" ht="28.5" customHeight="1">
      <c r="A304" s="326"/>
      <c r="B304" s="319"/>
      <c r="C304" s="325"/>
      <c r="D304" s="261" t="s">
        <v>43</v>
      </c>
      <c r="E304" s="209">
        <f t="shared" si="489"/>
        <v>380</v>
      </c>
      <c r="F304" s="209">
        <f t="shared" si="490"/>
        <v>0</v>
      </c>
      <c r="G304" s="208">
        <f t="shared" si="491"/>
        <v>0</v>
      </c>
      <c r="H304" s="209"/>
      <c r="I304" s="209"/>
      <c r="J304" s="209"/>
      <c r="K304" s="209"/>
      <c r="L304" s="209"/>
      <c r="M304" s="209"/>
      <c r="N304" s="209"/>
      <c r="O304" s="209"/>
      <c r="P304" s="209"/>
      <c r="Q304" s="209"/>
      <c r="R304" s="209"/>
      <c r="S304" s="209"/>
      <c r="T304" s="209"/>
      <c r="U304" s="209"/>
      <c r="V304" s="209"/>
      <c r="W304" s="209"/>
      <c r="X304" s="209"/>
      <c r="Y304" s="209"/>
      <c r="Z304" s="209"/>
      <c r="AA304" s="209"/>
      <c r="AB304" s="209"/>
      <c r="AC304" s="209"/>
      <c r="AD304" s="209"/>
      <c r="AE304" s="209"/>
      <c r="AF304" s="173"/>
      <c r="AG304" s="209"/>
      <c r="AH304" s="209"/>
      <c r="AI304" s="209"/>
      <c r="AJ304" s="209"/>
      <c r="AK304" s="207"/>
      <c r="AL304" s="203">
        <v>380</v>
      </c>
      <c r="AM304" s="209"/>
      <c r="AN304" s="209"/>
      <c r="AO304" s="209"/>
      <c r="AP304" s="207"/>
      <c r="AQ304" s="207"/>
      <c r="AR304" s="324"/>
    </row>
    <row r="305" spans="1:44" s="119" customFormat="1" ht="22.15" customHeight="1">
      <c r="A305" s="326" t="s">
        <v>562</v>
      </c>
      <c r="B305" s="319" t="s">
        <v>565</v>
      </c>
      <c r="C305" s="325" t="s">
        <v>388</v>
      </c>
      <c r="D305" s="115" t="s">
        <v>41</v>
      </c>
      <c r="E305" s="208">
        <f>SUM(E306:E308)</f>
        <v>370.09886</v>
      </c>
      <c r="F305" s="208">
        <f>SUM(F306:F308)</f>
        <v>0</v>
      </c>
      <c r="G305" s="208">
        <f>F305/E305*100</f>
        <v>0</v>
      </c>
      <c r="H305" s="208">
        <f>SUM(H306:H308)</f>
        <v>0</v>
      </c>
      <c r="I305" s="208">
        <f t="shared" ref="I305:AQ305" si="492">SUM(I306:I308)</f>
        <v>0</v>
      </c>
      <c r="J305" s="208">
        <f t="shared" si="492"/>
        <v>0</v>
      </c>
      <c r="K305" s="208">
        <f t="shared" si="492"/>
        <v>0</v>
      </c>
      <c r="L305" s="208">
        <f t="shared" si="492"/>
        <v>0</v>
      </c>
      <c r="M305" s="208">
        <f t="shared" si="492"/>
        <v>0</v>
      </c>
      <c r="N305" s="208">
        <f t="shared" si="492"/>
        <v>0</v>
      </c>
      <c r="O305" s="208">
        <f t="shared" si="492"/>
        <v>0</v>
      </c>
      <c r="P305" s="208">
        <f t="shared" si="492"/>
        <v>0</v>
      </c>
      <c r="Q305" s="208">
        <f t="shared" si="492"/>
        <v>0</v>
      </c>
      <c r="R305" s="208">
        <f t="shared" si="492"/>
        <v>0</v>
      </c>
      <c r="S305" s="208">
        <f t="shared" si="492"/>
        <v>0</v>
      </c>
      <c r="T305" s="208">
        <f t="shared" si="492"/>
        <v>0</v>
      </c>
      <c r="U305" s="208">
        <f t="shared" si="492"/>
        <v>0</v>
      </c>
      <c r="V305" s="208">
        <f t="shared" si="492"/>
        <v>0</v>
      </c>
      <c r="W305" s="208">
        <f t="shared" si="492"/>
        <v>0</v>
      </c>
      <c r="X305" s="208">
        <f t="shared" si="492"/>
        <v>0</v>
      </c>
      <c r="Y305" s="208">
        <f t="shared" si="492"/>
        <v>0</v>
      </c>
      <c r="Z305" s="208">
        <f t="shared" si="492"/>
        <v>0</v>
      </c>
      <c r="AA305" s="208">
        <f t="shared" si="492"/>
        <v>0</v>
      </c>
      <c r="AB305" s="208">
        <f t="shared" si="492"/>
        <v>0</v>
      </c>
      <c r="AC305" s="208">
        <f t="shared" si="492"/>
        <v>0</v>
      </c>
      <c r="AD305" s="208">
        <f t="shared" si="492"/>
        <v>0</v>
      </c>
      <c r="AE305" s="208">
        <f t="shared" si="492"/>
        <v>0</v>
      </c>
      <c r="AF305" s="208">
        <f t="shared" si="492"/>
        <v>0</v>
      </c>
      <c r="AG305" s="208">
        <f t="shared" si="492"/>
        <v>0</v>
      </c>
      <c r="AH305" s="208">
        <f t="shared" si="492"/>
        <v>0</v>
      </c>
      <c r="AI305" s="208">
        <f t="shared" si="492"/>
        <v>0</v>
      </c>
      <c r="AJ305" s="208">
        <f t="shared" si="492"/>
        <v>0</v>
      </c>
      <c r="AK305" s="206">
        <f t="shared" si="492"/>
        <v>0</v>
      </c>
      <c r="AL305" s="208">
        <f t="shared" si="492"/>
        <v>370.09886</v>
      </c>
      <c r="AM305" s="208">
        <f t="shared" si="492"/>
        <v>0</v>
      </c>
      <c r="AN305" s="208">
        <f t="shared" si="492"/>
        <v>0</v>
      </c>
      <c r="AO305" s="208">
        <f t="shared" si="492"/>
        <v>0</v>
      </c>
      <c r="AP305" s="206">
        <f t="shared" si="492"/>
        <v>0</v>
      </c>
      <c r="AQ305" s="206">
        <f t="shared" si="492"/>
        <v>0</v>
      </c>
      <c r="AR305" s="323"/>
    </row>
    <row r="306" spans="1:44" ht="31.5">
      <c r="A306" s="326"/>
      <c r="B306" s="319"/>
      <c r="C306" s="325"/>
      <c r="D306" s="260" t="s">
        <v>37</v>
      </c>
      <c r="E306" s="209">
        <f t="shared" ref="E306:E308" si="493">H306+K306+N306+Q306+T306+W306+Z306+AC306+AF306+AI306+AL306+AO306</f>
        <v>0</v>
      </c>
      <c r="F306" s="209">
        <f t="shared" ref="F306:F308" si="494">I306+L306+O306+R306+U306+X306+AA306+AD306+AG306+AJ306+AM306+AP306</f>
        <v>0</v>
      </c>
      <c r="G306" s="208" t="e">
        <f t="shared" ref="G306:G308" si="495">F306/E306*100</f>
        <v>#DIV/0!</v>
      </c>
      <c r="H306" s="209"/>
      <c r="I306" s="209"/>
      <c r="J306" s="209"/>
      <c r="K306" s="209"/>
      <c r="L306" s="209"/>
      <c r="M306" s="209"/>
      <c r="N306" s="209"/>
      <c r="O306" s="209"/>
      <c r="P306" s="209"/>
      <c r="Q306" s="209"/>
      <c r="R306" s="209"/>
      <c r="S306" s="209"/>
      <c r="T306" s="209"/>
      <c r="U306" s="209"/>
      <c r="V306" s="209"/>
      <c r="W306" s="209"/>
      <c r="X306" s="209"/>
      <c r="Y306" s="209"/>
      <c r="Z306" s="209"/>
      <c r="AA306" s="209"/>
      <c r="AB306" s="209"/>
      <c r="AC306" s="209"/>
      <c r="AD306" s="209"/>
      <c r="AE306" s="209"/>
      <c r="AF306" s="199"/>
      <c r="AG306" s="209"/>
      <c r="AH306" s="209"/>
      <c r="AI306" s="209"/>
      <c r="AJ306" s="209"/>
      <c r="AK306" s="207"/>
      <c r="AL306" s="209"/>
      <c r="AM306" s="209"/>
      <c r="AN306" s="209"/>
      <c r="AO306" s="209"/>
      <c r="AP306" s="207"/>
      <c r="AQ306" s="207"/>
      <c r="AR306" s="324"/>
    </row>
    <row r="307" spans="1:44" ht="31.15" customHeight="1">
      <c r="A307" s="326"/>
      <c r="B307" s="319"/>
      <c r="C307" s="325"/>
      <c r="D307" s="260" t="s">
        <v>2</v>
      </c>
      <c r="E307" s="209">
        <f t="shared" si="493"/>
        <v>0</v>
      </c>
      <c r="F307" s="209">
        <f t="shared" si="494"/>
        <v>0</v>
      </c>
      <c r="G307" s="208" t="e">
        <f t="shared" si="495"/>
        <v>#DIV/0!</v>
      </c>
      <c r="H307" s="209"/>
      <c r="I307" s="209"/>
      <c r="J307" s="209"/>
      <c r="K307" s="209"/>
      <c r="L307" s="209"/>
      <c r="M307" s="209"/>
      <c r="N307" s="209"/>
      <c r="O307" s="209"/>
      <c r="P307" s="209"/>
      <c r="Q307" s="209"/>
      <c r="R307" s="209"/>
      <c r="S307" s="209"/>
      <c r="T307" s="209"/>
      <c r="U307" s="209"/>
      <c r="V307" s="209"/>
      <c r="W307" s="209"/>
      <c r="X307" s="209"/>
      <c r="Y307" s="209"/>
      <c r="Z307" s="209"/>
      <c r="AA307" s="209"/>
      <c r="AB307" s="209"/>
      <c r="AC307" s="209"/>
      <c r="AD307" s="209"/>
      <c r="AE307" s="209"/>
      <c r="AF307" s="199"/>
      <c r="AG307" s="209"/>
      <c r="AH307" s="209"/>
      <c r="AI307" s="209"/>
      <c r="AJ307" s="209"/>
      <c r="AK307" s="207"/>
      <c r="AL307" s="209"/>
      <c r="AM307" s="209"/>
      <c r="AN307" s="209"/>
      <c r="AO307" s="209"/>
      <c r="AP307" s="207"/>
      <c r="AQ307" s="207"/>
      <c r="AR307" s="324"/>
    </row>
    <row r="308" spans="1:44" ht="28.5" customHeight="1">
      <c r="A308" s="326"/>
      <c r="B308" s="319"/>
      <c r="C308" s="325"/>
      <c r="D308" s="261" t="s">
        <v>43</v>
      </c>
      <c r="E308" s="209">
        <f t="shared" si="493"/>
        <v>370.09886</v>
      </c>
      <c r="F308" s="209">
        <f t="shared" si="494"/>
        <v>0</v>
      </c>
      <c r="G308" s="208">
        <f t="shared" si="495"/>
        <v>0</v>
      </c>
      <c r="H308" s="209"/>
      <c r="I308" s="209"/>
      <c r="J308" s="209"/>
      <c r="K308" s="209"/>
      <c r="L308" s="209"/>
      <c r="M308" s="209"/>
      <c r="N308" s="209"/>
      <c r="O308" s="209"/>
      <c r="P308" s="209"/>
      <c r="Q308" s="209"/>
      <c r="R308" s="209"/>
      <c r="S308" s="209"/>
      <c r="T308" s="209"/>
      <c r="U308" s="209"/>
      <c r="V308" s="209"/>
      <c r="W308" s="209"/>
      <c r="X308" s="209"/>
      <c r="Y308" s="209"/>
      <c r="Z308" s="209"/>
      <c r="AA308" s="209"/>
      <c r="AB308" s="209"/>
      <c r="AC308" s="209"/>
      <c r="AD308" s="209"/>
      <c r="AE308" s="209"/>
      <c r="AF308" s="173"/>
      <c r="AG308" s="209"/>
      <c r="AH308" s="209"/>
      <c r="AI308" s="209"/>
      <c r="AJ308" s="209"/>
      <c r="AK308" s="207"/>
      <c r="AL308" s="203">
        <v>370.09886</v>
      </c>
      <c r="AM308" s="209"/>
      <c r="AN308" s="209"/>
      <c r="AO308" s="209"/>
      <c r="AP308" s="207"/>
      <c r="AQ308" s="207"/>
      <c r="AR308" s="324"/>
    </row>
    <row r="309" spans="1:44" s="119" customFormat="1" ht="22.15" customHeight="1">
      <c r="A309" s="326" t="s">
        <v>563</v>
      </c>
      <c r="B309" s="319" t="s">
        <v>566</v>
      </c>
      <c r="C309" s="325" t="s">
        <v>388</v>
      </c>
      <c r="D309" s="115" t="s">
        <v>41</v>
      </c>
      <c r="E309" s="208">
        <f>SUM(E310:E312)</f>
        <v>599.99001999999996</v>
      </c>
      <c r="F309" s="208">
        <f>SUM(F310:F312)</f>
        <v>0</v>
      </c>
      <c r="G309" s="208">
        <f>F309/E309*100</f>
        <v>0</v>
      </c>
      <c r="H309" s="208">
        <f>SUM(H310:H312)</f>
        <v>0</v>
      </c>
      <c r="I309" s="208">
        <f t="shared" ref="I309:AQ309" si="496">SUM(I310:I312)</f>
        <v>0</v>
      </c>
      <c r="J309" s="208">
        <f t="shared" si="496"/>
        <v>0</v>
      </c>
      <c r="K309" s="208">
        <f t="shared" si="496"/>
        <v>0</v>
      </c>
      <c r="L309" s="208">
        <f t="shared" si="496"/>
        <v>0</v>
      </c>
      <c r="M309" s="208">
        <f t="shared" si="496"/>
        <v>0</v>
      </c>
      <c r="N309" s="208">
        <f t="shared" si="496"/>
        <v>0</v>
      </c>
      <c r="O309" s="208">
        <f t="shared" si="496"/>
        <v>0</v>
      </c>
      <c r="P309" s="208">
        <f t="shared" si="496"/>
        <v>0</v>
      </c>
      <c r="Q309" s="208">
        <f t="shared" si="496"/>
        <v>0</v>
      </c>
      <c r="R309" s="208">
        <f t="shared" si="496"/>
        <v>0</v>
      </c>
      <c r="S309" s="208">
        <f t="shared" si="496"/>
        <v>0</v>
      </c>
      <c r="T309" s="208">
        <f t="shared" si="496"/>
        <v>0</v>
      </c>
      <c r="U309" s="208">
        <f t="shared" si="496"/>
        <v>0</v>
      </c>
      <c r="V309" s="208">
        <f t="shared" si="496"/>
        <v>0</v>
      </c>
      <c r="W309" s="208">
        <f t="shared" si="496"/>
        <v>0</v>
      </c>
      <c r="X309" s="208">
        <f t="shared" si="496"/>
        <v>0</v>
      </c>
      <c r="Y309" s="208">
        <f t="shared" si="496"/>
        <v>0</v>
      </c>
      <c r="Z309" s="208">
        <f t="shared" si="496"/>
        <v>0</v>
      </c>
      <c r="AA309" s="208">
        <f t="shared" si="496"/>
        <v>0</v>
      </c>
      <c r="AB309" s="208">
        <f t="shared" si="496"/>
        <v>0</v>
      </c>
      <c r="AC309" s="208">
        <f t="shared" si="496"/>
        <v>0</v>
      </c>
      <c r="AD309" s="208">
        <f t="shared" si="496"/>
        <v>0</v>
      </c>
      <c r="AE309" s="208">
        <f t="shared" si="496"/>
        <v>0</v>
      </c>
      <c r="AF309" s="208">
        <f t="shared" si="496"/>
        <v>0</v>
      </c>
      <c r="AG309" s="208">
        <f t="shared" si="496"/>
        <v>0</v>
      </c>
      <c r="AH309" s="208">
        <f t="shared" si="496"/>
        <v>0</v>
      </c>
      <c r="AI309" s="208">
        <f t="shared" si="496"/>
        <v>0</v>
      </c>
      <c r="AJ309" s="208">
        <f t="shared" si="496"/>
        <v>0</v>
      </c>
      <c r="AK309" s="206">
        <f t="shared" si="496"/>
        <v>0</v>
      </c>
      <c r="AL309" s="208">
        <f t="shared" si="496"/>
        <v>599.99001999999996</v>
      </c>
      <c r="AM309" s="208">
        <f t="shared" si="496"/>
        <v>0</v>
      </c>
      <c r="AN309" s="208">
        <f t="shared" si="496"/>
        <v>0</v>
      </c>
      <c r="AO309" s="208">
        <f t="shared" si="496"/>
        <v>0</v>
      </c>
      <c r="AP309" s="206">
        <f t="shared" si="496"/>
        <v>0</v>
      </c>
      <c r="AQ309" s="206">
        <f t="shared" si="496"/>
        <v>0</v>
      </c>
      <c r="AR309" s="323"/>
    </row>
    <row r="310" spans="1:44" ht="31.5">
      <c r="A310" s="326"/>
      <c r="B310" s="319"/>
      <c r="C310" s="325"/>
      <c r="D310" s="260" t="s">
        <v>37</v>
      </c>
      <c r="E310" s="209">
        <f t="shared" ref="E310:E312" si="497">H310+K310+N310+Q310+T310+W310+Z310+AC310+AF310+AI310+AL310+AO310</f>
        <v>0</v>
      </c>
      <c r="F310" s="209">
        <f t="shared" ref="F310:F312" si="498">I310+L310+O310+R310+U310+X310+AA310+AD310+AG310+AJ310+AM310+AP310</f>
        <v>0</v>
      </c>
      <c r="G310" s="208" t="e">
        <f t="shared" ref="G310:G312" si="499">F310/E310*100</f>
        <v>#DIV/0!</v>
      </c>
      <c r="H310" s="209"/>
      <c r="I310" s="209"/>
      <c r="J310" s="209"/>
      <c r="K310" s="209"/>
      <c r="L310" s="209"/>
      <c r="M310" s="209"/>
      <c r="N310" s="209"/>
      <c r="O310" s="209"/>
      <c r="P310" s="209"/>
      <c r="Q310" s="209"/>
      <c r="R310" s="209"/>
      <c r="S310" s="209"/>
      <c r="T310" s="209"/>
      <c r="U310" s="209"/>
      <c r="V310" s="209"/>
      <c r="W310" s="209"/>
      <c r="X310" s="209"/>
      <c r="Y310" s="209"/>
      <c r="Z310" s="209"/>
      <c r="AA310" s="209"/>
      <c r="AB310" s="209"/>
      <c r="AC310" s="209"/>
      <c r="AD310" s="209"/>
      <c r="AE310" s="209"/>
      <c r="AF310" s="199"/>
      <c r="AG310" s="209"/>
      <c r="AH310" s="209"/>
      <c r="AI310" s="209"/>
      <c r="AJ310" s="209"/>
      <c r="AK310" s="207"/>
      <c r="AL310" s="209"/>
      <c r="AM310" s="209"/>
      <c r="AN310" s="209"/>
      <c r="AO310" s="209"/>
      <c r="AP310" s="207"/>
      <c r="AQ310" s="207"/>
      <c r="AR310" s="324"/>
    </row>
    <row r="311" spans="1:44" ht="31.15" customHeight="1">
      <c r="A311" s="326"/>
      <c r="B311" s="319"/>
      <c r="C311" s="325"/>
      <c r="D311" s="260" t="s">
        <v>2</v>
      </c>
      <c r="E311" s="209">
        <f t="shared" si="497"/>
        <v>0</v>
      </c>
      <c r="F311" s="209">
        <f t="shared" si="498"/>
        <v>0</v>
      </c>
      <c r="G311" s="208" t="e">
        <f t="shared" si="499"/>
        <v>#DIV/0!</v>
      </c>
      <c r="H311" s="209"/>
      <c r="I311" s="209"/>
      <c r="J311" s="209"/>
      <c r="K311" s="209"/>
      <c r="L311" s="209"/>
      <c r="M311" s="209"/>
      <c r="N311" s="209"/>
      <c r="O311" s="209"/>
      <c r="P311" s="209"/>
      <c r="Q311" s="209"/>
      <c r="R311" s="209"/>
      <c r="S311" s="209"/>
      <c r="T311" s="209"/>
      <c r="U311" s="209"/>
      <c r="V311" s="209"/>
      <c r="W311" s="209"/>
      <c r="X311" s="209"/>
      <c r="Y311" s="209"/>
      <c r="Z311" s="209"/>
      <c r="AA311" s="209"/>
      <c r="AB311" s="209"/>
      <c r="AC311" s="209"/>
      <c r="AD311" s="209"/>
      <c r="AE311" s="209"/>
      <c r="AF311" s="199"/>
      <c r="AG311" s="209"/>
      <c r="AH311" s="209"/>
      <c r="AI311" s="209"/>
      <c r="AJ311" s="209"/>
      <c r="AK311" s="207"/>
      <c r="AL311" s="209"/>
      <c r="AM311" s="209"/>
      <c r="AN311" s="209"/>
      <c r="AO311" s="209"/>
      <c r="AP311" s="207"/>
      <c r="AQ311" s="207"/>
      <c r="AR311" s="324"/>
    </row>
    <row r="312" spans="1:44" ht="28.5" customHeight="1">
      <c r="A312" s="326"/>
      <c r="B312" s="319"/>
      <c r="C312" s="325"/>
      <c r="D312" s="261" t="s">
        <v>43</v>
      </c>
      <c r="E312" s="209">
        <f t="shared" si="497"/>
        <v>599.99001999999996</v>
      </c>
      <c r="F312" s="209">
        <f t="shared" si="498"/>
        <v>0</v>
      </c>
      <c r="G312" s="208">
        <f t="shared" si="499"/>
        <v>0</v>
      </c>
      <c r="H312" s="209"/>
      <c r="I312" s="209"/>
      <c r="J312" s="209"/>
      <c r="K312" s="209"/>
      <c r="L312" s="209"/>
      <c r="M312" s="209"/>
      <c r="N312" s="209"/>
      <c r="O312" s="209"/>
      <c r="P312" s="209"/>
      <c r="Q312" s="209"/>
      <c r="R312" s="209"/>
      <c r="S312" s="209"/>
      <c r="T312" s="209"/>
      <c r="U312" s="209"/>
      <c r="V312" s="209"/>
      <c r="W312" s="209"/>
      <c r="X312" s="209"/>
      <c r="Y312" s="209"/>
      <c r="Z312" s="209"/>
      <c r="AA312" s="209"/>
      <c r="AB312" s="209"/>
      <c r="AC312" s="209"/>
      <c r="AD312" s="209"/>
      <c r="AE312" s="209"/>
      <c r="AF312" s="173"/>
      <c r="AG312" s="209"/>
      <c r="AH312" s="209"/>
      <c r="AI312" s="209"/>
      <c r="AJ312" s="209"/>
      <c r="AK312" s="207"/>
      <c r="AL312" s="203">
        <v>599.99001999999996</v>
      </c>
      <c r="AM312" s="209"/>
      <c r="AN312" s="209"/>
      <c r="AO312" s="209"/>
      <c r="AP312" s="207"/>
      <c r="AQ312" s="207"/>
      <c r="AR312" s="324"/>
    </row>
    <row r="313" spans="1:44" s="119" customFormat="1" ht="22.15" customHeight="1">
      <c r="A313" s="326" t="s">
        <v>564</v>
      </c>
      <c r="B313" s="319" t="s">
        <v>567</v>
      </c>
      <c r="C313" s="325" t="s">
        <v>388</v>
      </c>
      <c r="D313" s="115" t="s">
        <v>41</v>
      </c>
      <c r="E313" s="208">
        <f>SUM(E314:E316)</f>
        <v>463.90224000000001</v>
      </c>
      <c r="F313" s="208">
        <f>SUM(F314:F316)</f>
        <v>0</v>
      </c>
      <c r="G313" s="208">
        <f>F313/E313*100</f>
        <v>0</v>
      </c>
      <c r="H313" s="208">
        <f>SUM(H314:H316)</f>
        <v>0</v>
      </c>
      <c r="I313" s="208">
        <f t="shared" ref="I313:AQ313" si="500">SUM(I314:I316)</f>
        <v>0</v>
      </c>
      <c r="J313" s="208">
        <f t="shared" si="500"/>
        <v>0</v>
      </c>
      <c r="K313" s="208">
        <f t="shared" si="500"/>
        <v>0</v>
      </c>
      <c r="L313" s="208">
        <f t="shared" si="500"/>
        <v>0</v>
      </c>
      <c r="M313" s="208">
        <f t="shared" si="500"/>
        <v>0</v>
      </c>
      <c r="N313" s="208">
        <f t="shared" si="500"/>
        <v>0</v>
      </c>
      <c r="O313" s="208">
        <f t="shared" si="500"/>
        <v>0</v>
      </c>
      <c r="P313" s="208">
        <f t="shared" si="500"/>
        <v>0</v>
      </c>
      <c r="Q313" s="208">
        <f t="shared" si="500"/>
        <v>0</v>
      </c>
      <c r="R313" s="208">
        <f t="shared" si="500"/>
        <v>0</v>
      </c>
      <c r="S313" s="208">
        <f t="shared" si="500"/>
        <v>0</v>
      </c>
      <c r="T313" s="208">
        <f t="shared" si="500"/>
        <v>0</v>
      </c>
      <c r="U313" s="208">
        <f t="shared" si="500"/>
        <v>0</v>
      </c>
      <c r="V313" s="208">
        <f t="shared" si="500"/>
        <v>0</v>
      </c>
      <c r="W313" s="208">
        <f t="shared" si="500"/>
        <v>0</v>
      </c>
      <c r="X313" s="208">
        <f t="shared" si="500"/>
        <v>0</v>
      </c>
      <c r="Y313" s="208">
        <f t="shared" si="500"/>
        <v>0</v>
      </c>
      <c r="Z313" s="208">
        <f t="shared" si="500"/>
        <v>0</v>
      </c>
      <c r="AA313" s="208">
        <f t="shared" si="500"/>
        <v>0</v>
      </c>
      <c r="AB313" s="208">
        <f t="shared" si="500"/>
        <v>0</v>
      </c>
      <c r="AC313" s="208">
        <f t="shared" si="500"/>
        <v>0</v>
      </c>
      <c r="AD313" s="208">
        <f t="shared" si="500"/>
        <v>0</v>
      </c>
      <c r="AE313" s="208">
        <f t="shared" si="500"/>
        <v>0</v>
      </c>
      <c r="AF313" s="208">
        <f t="shared" si="500"/>
        <v>0</v>
      </c>
      <c r="AG313" s="208">
        <f t="shared" si="500"/>
        <v>0</v>
      </c>
      <c r="AH313" s="208">
        <f t="shared" si="500"/>
        <v>0</v>
      </c>
      <c r="AI313" s="208">
        <f t="shared" si="500"/>
        <v>0</v>
      </c>
      <c r="AJ313" s="208">
        <f t="shared" si="500"/>
        <v>0</v>
      </c>
      <c r="AK313" s="206">
        <f t="shared" si="500"/>
        <v>0</v>
      </c>
      <c r="AL313" s="208">
        <f t="shared" si="500"/>
        <v>463.90224000000001</v>
      </c>
      <c r="AM313" s="208">
        <f t="shared" si="500"/>
        <v>0</v>
      </c>
      <c r="AN313" s="208">
        <f t="shared" si="500"/>
        <v>0</v>
      </c>
      <c r="AO313" s="208">
        <f t="shared" si="500"/>
        <v>0</v>
      </c>
      <c r="AP313" s="206">
        <f t="shared" si="500"/>
        <v>0</v>
      </c>
      <c r="AQ313" s="206">
        <f t="shared" si="500"/>
        <v>0</v>
      </c>
      <c r="AR313" s="323"/>
    </row>
    <row r="314" spans="1:44" ht="31.5">
      <c r="A314" s="326"/>
      <c r="B314" s="319"/>
      <c r="C314" s="325"/>
      <c r="D314" s="260" t="s">
        <v>37</v>
      </c>
      <c r="E314" s="209">
        <f t="shared" ref="E314:E316" si="501">H314+K314+N314+Q314+T314+W314+Z314+AC314+AF314+AI314+AL314+AO314</f>
        <v>0</v>
      </c>
      <c r="F314" s="209">
        <f t="shared" ref="F314:F316" si="502">I314+L314+O314+R314+U314+X314+AA314+AD314+AG314+AJ314+AM314+AP314</f>
        <v>0</v>
      </c>
      <c r="G314" s="208" t="e">
        <f t="shared" ref="G314:G316" si="503">F314/E314*100</f>
        <v>#DIV/0!</v>
      </c>
      <c r="H314" s="209"/>
      <c r="I314" s="209"/>
      <c r="J314" s="209"/>
      <c r="K314" s="209"/>
      <c r="L314" s="209"/>
      <c r="M314" s="209"/>
      <c r="N314" s="209"/>
      <c r="O314" s="209"/>
      <c r="P314" s="209"/>
      <c r="Q314" s="209"/>
      <c r="R314" s="209"/>
      <c r="S314" s="209"/>
      <c r="T314" s="209"/>
      <c r="U314" s="209"/>
      <c r="V314" s="209"/>
      <c r="W314" s="209"/>
      <c r="X314" s="209"/>
      <c r="Y314" s="209"/>
      <c r="Z314" s="209"/>
      <c r="AA314" s="209"/>
      <c r="AB314" s="209"/>
      <c r="AC314" s="209"/>
      <c r="AD314" s="209"/>
      <c r="AE314" s="209"/>
      <c r="AF314" s="199"/>
      <c r="AG314" s="209"/>
      <c r="AH314" s="209"/>
      <c r="AI314" s="209"/>
      <c r="AJ314" s="209"/>
      <c r="AK314" s="207"/>
      <c r="AL314" s="209"/>
      <c r="AM314" s="209"/>
      <c r="AN314" s="209"/>
      <c r="AO314" s="209"/>
      <c r="AP314" s="207"/>
      <c r="AQ314" s="207"/>
      <c r="AR314" s="324"/>
    </row>
    <row r="315" spans="1:44" ht="31.15" customHeight="1">
      <c r="A315" s="326"/>
      <c r="B315" s="319"/>
      <c r="C315" s="325"/>
      <c r="D315" s="260" t="s">
        <v>2</v>
      </c>
      <c r="E315" s="209">
        <f t="shared" si="501"/>
        <v>0</v>
      </c>
      <c r="F315" s="209">
        <f t="shared" si="502"/>
        <v>0</v>
      </c>
      <c r="G315" s="208" t="e">
        <f t="shared" si="503"/>
        <v>#DIV/0!</v>
      </c>
      <c r="H315" s="209"/>
      <c r="I315" s="209"/>
      <c r="J315" s="209"/>
      <c r="K315" s="209"/>
      <c r="L315" s="209"/>
      <c r="M315" s="209"/>
      <c r="N315" s="209"/>
      <c r="O315" s="209"/>
      <c r="P315" s="209"/>
      <c r="Q315" s="209"/>
      <c r="R315" s="209"/>
      <c r="S315" s="209"/>
      <c r="T315" s="209"/>
      <c r="U315" s="209"/>
      <c r="V315" s="209"/>
      <c r="W315" s="209"/>
      <c r="X315" s="209"/>
      <c r="Y315" s="209"/>
      <c r="Z315" s="209"/>
      <c r="AA315" s="209"/>
      <c r="AB315" s="209"/>
      <c r="AC315" s="209"/>
      <c r="AD315" s="209"/>
      <c r="AE315" s="209"/>
      <c r="AF315" s="199"/>
      <c r="AG315" s="209"/>
      <c r="AH315" s="209"/>
      <c r="AI315" s="209"/>
      <c r="AJ315" s="209"/>
      <c r="AK315" s="207"/>
      <c r="AL315" s="209"/>
      <c r="AM315" s="209"/>
      <c r="AN315" s="209"/>
      <c r="AO315" s="209"/>
      <c r="AP315" s="207"/>
      <c r="AQ315" s="207"/>
      <c r="AR315" s="324"/>
    </row>
    <row r="316" spans="1:44" ht="28.5" customHeight="1">
      <c r="A316" s="326"/>
      <c r="B316" s="319"/>
      <c r="C316" s="325"/>
      <c r="D316" s="261" t="s">
        <v>43</v>
      </c>
      <c r="E316" s="209">
        <f t="shared" si="501"/>
        <v>463.90224000000001</v>
      </c>
      <c r="F316" s="209">
        <f t="shared" si="502"/>
        <v>0</v>
      </c>
      <c r="G316" s="208">
        <f t="shared" si="503"/>
        <v>0</v>
      </c>
      <c r="H316" s="209"/>
      <c r="I316" s="209"/>
      <c r="J316" s="209"/>
      <c r="K316" s="209"/>
      <c r="L316" s="209"/>
      <c r="M316" s="209"/>
      <c r="N316" s="209"/>
      <c r="O316" s="209"/>
      <c r="P316" s="209"/>
      <c r="Q316" s="209"/>
      <c r="R316" s="209"/>
      <c r="S316" s="209"/>
      <c r="T316" s="209"/>
      <c r="U316" s="209"/>
      <c r="V316" s="209"/>
      <c r="W316" s="209"/>
      <c r="X316" s="209"/>
      <c r="Y316" s="209"/>
      <c r="Z316" s="209"/>
      <c r="AA316" s="209"/>
      <c r="AB316" s="209"/>
      <c r="AC316" s="209"/>
      <c r="AD316" s="209"/>
      <c r="AE316" s="209"/>
      <c r="AF316" s="173"/>
      <c r="AG316" s="209"/>
      <c r="AH316" s="209"/>
      <c r="AI316" s="209"/>
      <c r="AJ316" s="209"/>
      <c r="AK316" s="207"/>
      <c r="AL316" s="203">
        <v>463.90224000000001</v>
      </c>
      <c r="AM316" s="209"/>
      <c r="AN316" s="209"/>
      <c r="AO316" s="209"/>
      <c r="AP316" s="207"/>
      <c r="AQ316" s="207"/>
      <c r="AR316" s="324"/>
    </row>
    <row r="317" spans="1:44" s="119" customFormat="1" ht="22.15" customHeight="1">
      <c r="A317" s="326" t="s">
        <v>344</v>
      </c>
      <c r="B317" s="319" t="s">
        <v>346</v>
      </c>
      <c r="C317" s="325" t="s">
        <v>324</v>
      </c>
      <c r="D317" s="115" t="s">
        <v>41</v>
      </c>
      <c r="E317" s="208">
        <f>SUM(E318:E320)</f>
        <v>18933.28962</v>
      </c>
      <c r="F317" s="208">
        <f>SUM(F318:F320)</f>
        <v>7532.6125000000011</v>
      </c>
      <c r="G317" s="208">
        <f>F317/E317*100</f>
        <v>39.785017031815741</v>
      </c>
      <c r="H317" s="208">
        <f>SUM(H318:H320)</f>
        <v>0</v>
      </c>
      <c r="I317" s="208">
        <f t="shared" ref="I317:AQ317" si="504">SUM(I318:I320)</f>
        <v>0</v>
      </c>
      <c r="J317" s="208">
        <f t="shared" si="504"/>
        <v>0</v>
      </c>
      <c r="K317" s="208">
        <f t="shared" si="504"/>
        <v>0</v>
      </c>
      <c r="L317" s="208">
        <f t="shared" si="504"/>
        <v>0</v>
      </c>
      <c r="M317" s="208">
        <f t="shared" si="504"/>
        <v>0</v>
      </c>
      <c r="N317" s="208">
        <f t="shared" si="504"/>
        <v>4134.9925000000003</v>
      </c>
      <c r="O317" s="208">
        <f t="shared" si="504"/>
        <v>4134.9925000000003</v>
      </c>
      <c r="P317" s="208">
        <f t="shared" si="504"/>
        <v>0</v>
      </c>
      <c r="Q317" s="208">
        <f t="shared" si="504"/>
        <v>0</v>
      </c>
      <c r="R317" s="208">
        <f t="shared" si="504"/>
        <v>0</v>
      </c>
      <c r="S317" s="208">
        <f t="shared" si="504"/>
        <v>0</v>
      </c>
      <c r="T317" s="208">
        <f t="shared" si="504"/>
        <v>0</v>
      </c>
      <c r="U317" s="208">
        <f t="shared" si="504"/>
        <v>0</v>
      </c>
      <c r="V317" s="208">
        <f t="shared" si="504"/>
        <v>0</v>
      </c>
      <c r="W317" s="208">
        <f t="shared" si="504"/>
        <v>0</v>
      </c>
      <c r="X317" s="208">
        <f t="shared" si="504"/>
        <v>0</v>
      </c>
      <c r="Y317" s="208">
        <f t="shared" si="504"/>
        <v>0</v>
      </c>
      <c r="Z317" s="208">
        <f t="shared" si="504"/>
        <v>0</v>
      </c>
      <c r="AA317" s="208">
        <f t="shared" si="504"/>
        <v>0</v>
      </c>
      <c r="AB317" s="208">
        <f t="shared" si="504"/>
        <v>0</v>
      </c>
      <c r="AC317" s="208">
        <f t="shared" si="504"/>
        <v>3397.62</v>
      </c>
      <c r="AD317" s="208">
        <f t="shared" si="504"/>
        <v>3397.62</v>
      </c>
      <c r="AE317" s="208">
        <f t="shared" si="504"/>
        <v>0</v>
      </c>
      <c r="AF317" s="208">
        <f t="shared" si="504"/>
        <v>0</v>
      </c>
      <c r="AG317" s="208">
        <f t="shared" si="504"/>
        <v>0</v>
      </c>
      <c r="AH317" s="208">
        <f t="shared" si="504"/>
        <v>0</v>
      </c>
      <c r="AI317" s="208">
        <f t="shared" si="504"/>
        <v>6062.2939999999999</v>
      </c>
      <c r="AJ317" s="208">
        <f t="shared" si="504"/>
        <v>0</v>
      </c>
      <c r="AK317" s="206">
        <f t="shared" si="504"/>
        <v>0</v>
      </c>
      <c r="AL317" s="208">
        <f t="shared" si="504"/>
        <v>0</v>
      </c>
      <c r="AM317" s="208">
        <f t="shared" si="504"/>
        <v>0</v>
      </c>
      <c r="AN317" s="208">
        <f t="shared" si="504"/>
        <v>0</v>
      </c>
      <c r="AO317" s="208">
        <f t="shared" si="504"/>
        <v>5338.3831200000004</v>
      </c>
      <c r="AP317" s="206">
        <f t="shared" si="504"/>
        <v>0</v>
      </c>
      <c r="AQ317" s="206">
        <f t="shared" si="504"/>
        <v>0</v>
      </c>
      <c r="AR317" s="323"/>
    </row>
    <row r="318" spans="1:44" ht="31.5">
      <c r="A318" s="326"/>
      <c r="B318" s="319"/>
      <c r="C318" s="325"/>
      <c r="D318" s="260" t="s">
        <v>37</v>
      </c>
      <c r="E318" s="209">
        <f t="shared" ref="E318:F320" si="505">H318+K318+N318+Q318+T318+W318+Z318+AC318+AF318+AI318+AL318+AO318</f>
        <v>0</v>
      </c>
      <c r="F318" s="209">
        <f t="shared" si="505"/>
        <v>0</v>
      </c>
      <c r="G318" s="208" t="e">
        <f t="shared" ref="G318:G320" si="506">F318/E318*100</f>
        <v>#DIV/0!</v>
      </c>
      <c r="H318" s="209">
        <f>H322+H326+H330</f>
        <v>0</v>
      </c>
      <c r="I318" s="209">
        <f t="shared" ref="I318:AQ318" si="507">I322+I326+I330</f>
        <v>0</v>
      </c>
      <c r="J318" s="209">
        <f t="shared" si="507"/>
        <v>0</v>
      </c>
      <c r="K318" s="209">
        <f t="shared" si="507"/>
        <v>0</v>
      </c>
      <c r="L318" s="209">
        <f t="shared" si="507"/>
        <v>0</v>
      </c>
      <c r="M318" s="209">
        <f t="shared" si="507"/>
        <v>0</v>
      </c>
      <c r="N318" s="209">
        <f t="shared" si="507"/>
        <v>0</v>
      </c>
      <c r="O318" s="209">
        <f t="shared" si="507"/>
        <v>0</v>
      </c>
      <c r="P318" s="209">
        <f t="shared" si="507"/>
        <v>0</v>
      </c>
      <c r="Q318" s="209">
        <f t="shared" si="507"/>
        <v>0</v>
      </c>
      <c r="R318" s="209">
        <f t="shared" si="507"/>
        <v>0</v>
      </c>
      <c r="S318" s="209">
        <f t="shared" si="507"/>
        <v>0</v>
      </c>
      <c r="T318" s="209">
        <f t="shared" si="507"/>
        <v>0</v>
      </c>
      <c r="U318" s="209">
        <f t="shared" si="507"/>
        <v>0</v>
      </c>
      <c r="V318" s="209">
        <f t="shared" si="507"/>
        <v>0</v>
      </c>
      <c r="W318" s="209">
        <f t="shared" si="507"/>
        <v>0</v>
      </c>
      <c r="X318" s="209">
        <f t="shared" si="507"/>
        <v>0</v>
      </c>
      <c r="Y318" s="209">
        <f t="shared" si="507"/>
        <v>0</v>
      </c>
      <c r="Z318" s="209">
        <f t="shared" si="507"/>
        <v>0</v>
      </c>
      <c r="AA318" s="209">
        <f t="shared" si="507"/>
        <v>0</v>
      </c>
      <c r="AB318" s="209">
        <f t="shared" si="507"/>
        <v>0</v>
      </c>
      <c r="AC318" s="209">
        <f t="shared" si="507"/>
        <v>0</v>
      </c>
      <c r="AD318" s="209">
        <f t="shared" si="507"/>
        <v>0</v>
      </c>
      <c r="AE318" s="209">
        <f t="shared" si="507"/>
        <v>0</v>
      </c>
      <c r="AF318" s="209">
        <f t="shared" si="507"/>
        <v>0</v>
      </c>
      <c r="AG318" s="209">
        <f t="shared" si="507"/>
        <v>0</v>
      </c>
      <c r="AH318" s="209">
        <f t="shared" si="507"/>
        <v>0</v>
      </c>
      <c r="AI318" s="209">
        <f t="shared" si="507"/>
        <v>0</v>
      </c>
      <c r="AJ318" s="209">
        <f t="shared" si="507"/>
        <v>0</v>
      </c>
      <c r="AK318" s="207">
        <f t="shared" si="507"/>
        <v>0</v>
      </c>
      <c r="AL318" s="209">
        <f t="shared" si="507"/>
        <v>0</v>
      </c>
      <c r="AM318" s="209">
        <f t="shared" si="507"/>
        <v>0</v>
      </c>
      <c r="AN318" s="209">
        <f t="shared" si="507"/>
        <v>0</v>
      </c>
      <c r="AO318" s="209">
        <f t="shared" si="507"/>
        <v>0</v>
      </c>
      <c r="AP318" s="207">
        <f t="shared" si="507"/>
        <v>0</v>
      </c>
      <c r="AQ318" s="207">
        <f t="shared" si="507"/>
        <v>0</v>
      </c>
      <c r="AR318" s="324"/>
    </row>
    <row r="319" spans="1:44" ht="31.15" customHeight="1">
      <c r="A319" s="326"/>
      <c r="B319" s="319"/>
      <c r="C319" s="325"/>
      <c r="D319" s="260" t="s">
        <v>2</v>
      </c>
      <c r="E319" s="209">
        <f t="shared" si="505"/>
        <v>902.1</v>
      </c>
      <c r="F319" s="209">
        <f t="shared" si="505"/>
        <v>902.1</v>
      </c>
      <c r="G319" s="208">
        <f t="shared" si="506"/>
        <v>100</v>
      </c>
      <c r="H319" s="209">
        <f t="shared" ref="H319:AQ319" si="508">H323+H327+H331</f>
        <v>0</v>
      </c>
      <c r="I319" s="209">
        <f t="shared" si="508"/>
        <v>0</v>
      </c>
      <c r="J319" s="209">
        <f t="shared" si="508"/>
        <v>0</v>
      </c>
      <c r="K319" s="209">
        <f t="shared" si="508"/>
        <v>0</v>
      </c>
      <c r="L319" s="209">
        <f t="shared" si="508"/>
        <v>0</v>
      </c>
      <c r="M319" s="209">
        <f t="shared" si="508"/>
        <v>0</v>
      </c>
      <c r="N319" s="209">
        <f t="shared" si="508"/>
        <v>0</v>
      </c>
      <c r="O319" s="209">
        <f t="shared" si="508"/>
        <v>0</v>
      </c>
      <c r="P319" s="209">
        <f t="shared" si="508"/>
        <v>0</v>
      </c>
      <c r="Q319" s="209">
        <f t="shared" si="508"/>
        <v>0</v>
      </c>
      <c r="R319" s="209">
        <f t="shared" si="508"/>
        <v>0</v>
      </c>
      <c r="S319" s="209">
        <f t="shared" si="508"/>
        <v>0</v>
      </c>
      <c r="T319" s="209">
        <f t="shared" si="508"/>
        <v>0</v>
      </c>
      <c r="U319" s="209">
        <f t="shared" si="508"/>
        <v>0</v>
      </c>
      <c r="V319" s="209">
        <f t="shared" si="508"/>
        <v>0</v>
      </c>
      <c r="W319" s="209">
        <f t="shared" si="508"/>
        <v>0</v>
      </c>
      <c r="X319" s="209">
        <f t="shared" si="508"/>
        <v>0</v>
      </c>
      <c r="Y319" s="209">
        <f t="shared" si="508"/>
        <v>0</v>
      </c>
      <c r="Z319" s="209">
        <f t="shared" si="508"/>
        <v>0</v>
      </c>
      <c r="AA319" s="209">
        <f t="shared" si="508"/>
        <v>0</v>
      </c>
      <c r="AB319" s="209">
        <f t="shared" si="508"/>
        <v>0</v>
      </c>
      <c r="AC319" s="209">
        <f t="shared" si="508"/>
        <v>902.1</v>
      </c>
      <c r="AD319" s="209">
        <f t="shared" si="508"/>
        <v>902.1</v>
      </c>
      <c r="AE319" s="209">
        <f t="shared" si="508"/>
        <v>0</v>
      </c>
      <c r="AF319" s="209">
        <f t="shared" si="508"/>
        <v>0</v>
      </c>
      <c r="AG319" s="209">
        <f t="shared" si="508"/>
        <v>0</v>
      </c>
      <c r="AH319" s="209">
        <f t="shared" si="508"/>
        <v>0</v>
      </c>
      <c r="AI319" s="209">
        <f t="shared" si="508"/>
        <v>0</v>
      </c>
      <c r="AJ319" s="209">
        <f t="shared" si="508"/>
        <v>0</v>
      </c>
      <c r="AK319" s="207">
        <f t="shared" si="508"/>
        <v>0</v>
      </c>
      <c r="AL319" s="209">
        <f t="shared" si="508"/>
        <v>0</v>
      </c>
      <c r="AM319" s="209">
        <f t="shared" si="508"/>
        <v>0</v>
      </c>
      <c r="AN319" s="209">
        <f t="shared" si="508"/>
        <v>0</v>
      </c>
      <c r="AO319" s="209">
        <f t="shared" si="508"/>
        <v>0</v>
      </c>
      <c r="AP319" s="207">
        <f t="shared" si="508"/>
        <v>0</v>
      </c>
      <c r="AQ319" s="207">
        <f t="shared" si="508"/>
        <v>0</v>
      </c>
      <c r="AR319" s="324"/>
    </row>
    <row r="320" spans="1:44" ht="28.5" customHeight="1">
      <c r="A320" s="326"/>
      <c r="B320" s="319"/>
      <c r="C320" s="325"/>
      <c r="D320" s="261" t="s">
        <v>43</v>
      </c>
      <c r="E320" s="209">
        <f t="shared" si="505"/>
        <v>18031.189620000001</v>
      </c>
      <c r="F320" s="209">
        <f t="shared" si="505"/>
        <v>6630.5125000000007</v>
      </c>
      <c r="G320" s="208">
        <f t="shared" si="506"/>
        <v>36.772462825445018</v>
      </c>
      <c r="H320" s="209">
        <f t="shared" ref="H320:AQ320" si="509">H324+H328+H332</f>
        <v>0</v>
      </c>
      <c r="I320" s="209">
        <f t="shared" si="509"/>
        <v>0</v>
      </c>
      <c r="J320" s="209">
        <f t="shared" si="509"/>
        <v>0</v>
      </c>
      <c r="K320" s="209">
        <f t="shared" si="509"/>
        <v>0</v>
      </c>
      <c r="L320" s="209">
        <f t="shared" si="509"/>
        <v>0</v>
      </c>
      <c r="M320" s="209">
        <f t="shared" si="509"/>
        <v>0</v>
      </c>
      <c r="N320" s="209">
        <f t="shared" si="509"/>
        <v>4134.9925000000003</v>
      </c>
      <c r="O320" s="209">
        <f t="shared" si="509"/>
        <v>4134.9925000000003</v>
      </c>
      <c r="P320" s="209">
        <f t="shared" si="509"/>
        <v>0</v>
      </c>
      <c r="Q320" s="209">
        <f t="shared" si="509"/>
        <v>0</v>
      </c>
      <c r="R320" s="209">
        <f t="shared" si="509"/>
        <v>0</v>
      </c>
      <c r="S320" s="209">
        <f t="shared" si="509"/>
        <v>0</v>
      </c>
      <c r="T320" s="209">
        <f t="shared" si="509"/>
        <v>0</v>
      </c>
      <c r="U320" s="209">
        <f t="shared" si="509"/>
        <v>0</v>
      </c>
      <c r="V320" s="209">
        <f t="shared" si="509"/>
        <v>0</v>
      </c>
      <c r="W320" s="209">
        <f t="shared" si="509"/>
        <v>0</v>
      </c>
      <c r="X320" s="209">
        <f t="shared" si="509"/>
        <v>0</v>
      </c>
      <c r="Y320" s="209">
        <f t="shared" si="509"/>
        <v>0</v>
      </c>
      <c r="Z320" s="209">
        <f t="shared" si="509"/>
        <v>0</v>
      </c>
      <c r="AA320" s="209">
        <f t="shared" si="509"/>
        <v>0</v>
      </c>
      <c r="AB320" s="209">
        <f t="shared" si="509"/>
        <v>0</v>
      </c>
      <c r="AC320" s="209">
        <f t="shared" si="509"/>
        <v>2495.52</v>
      </c>
      <c r="AD320" s="209">
        <f t="shared" si="509"/>
        <v>2495.52</v>
      </c>
      <c r="AE320" s="209">
        <f t="shared" si="509"/>
        <v>0</v>
      </c>
      <c r="AF320" s="209">
        <f t="shared" si="509"/>
        <v>0</v>
      </c>
      <c r="AG320" s="209">
        <f t="shared" si="509"/>
        <v>0</v>
      </c>
      <c r="AH320" s="209">
        <f t="shared" si="509"/>
        <v>0</v>
      </c>
      <c r="AI320" s="209">
        <f t="shared" si="509"/>
        <v>6062.2939999999999</v>
      </c>
      <c r="AJ320" s="209">
        <f t="shared" si="509"/>
        <v>0</v>
      </c>
      <c r="AK320" s="207">
        <f t="shared" si="509"/>
        <v>0</v>
      </c>
      <c r="AL320" s="209">
        <f t="shared" si="509"/>
        <v>0</v>
      </c>
      <c r="AM320" s="209">
        <f t="shared" si="509"/>
        <v>0</v>
      </c>
      <c r="AN320" s="209">
        <f t="shared" si="509"/>
        <v>0</v>
      </c>
      <c r="AO320" s="209">
        <f t="shared" si="509"/>
        <v>5338.3831200000004</v>
      </c>
      <c r="AP320" s="207">
        <f t="shared" si="509"/>
        <v>0</v>
      </c>
      <c r="AQ320" s="207">
        <f t="shared" si="509"/>
        <v>0</v>
      </c>
      <c r="AR320" s="324"/>
    </row>
    <row r="321" spans="1:44" s="119" customFormat="1" ht="22.15" customHeight="1">
      <c r="A321" s="326" t="s">
        <v>347</v>
      </c>
      <c r="B321" s="319" t="s">
        <v>348</v>
      </c>
      <c r="C321" s="325" t="s">
        <v>324</v>
      </c>
      <c r="D321" s="115" t="s">
        <v>41</v>
      </c>
      <c r="E321" s="208">
        <f>SUM(E322:E324)</f>
        <v>12870.995620000002</v>
      </c>
      <c r="F321" s="208">
        <f>SUM(F322:F324)</f>
        <v>7532.6125000000011</v>
      </c>
      <c r="G321" s="208">
        <f>F321/E321*100</f>
        <v>58.523930256764402</v>
      </c>
      <c r="H321" s="208">
        <f>SUM(H322:H324)</f>
        <v>0</v>
      </c>
      <c r="I321" s="208">
        <f t="shared" ref="I321:AQ321" si="510">SUM(I322:I324)</f>
        <v>0</v>
      </c>
      <c r="J321" s="208">
        <f t="shared" si="510"/>
        <v>0</v>
      </c>
      <c r="K321" s="208">
        <f t="shared" si="510"/>
        <v>0</v>
      </c>
      <c r="L321" s="208">
        <f t="shared" si="510"/>
        <v>0</v>
      </c>
      <c r="M321" s="208">
        <f t="shared" si="510"/>
        <v>0</v>
      </c>
      <c r="N321" s="208">
        <f t="shared" si="510"/>
        <v>4134.9925000000003</v>
      </c>
      <c r="O321" s="208">
        <f t="shared" si="510"/>
        <v>4134.9925000000003</v>
      </c>
      <c r="P321" s="208">
        <f t="shared" si="510"/>
        <v>0</v>
      </c>
      <c r="Q321" s="208">
        <f t="shared" si="510"/>
        <v>0</v>
      </c>
      <c r="R321" s="208">
        <f t="shared" si="510"/>
        <v>0</v>
      </c>
      <c r="S321" s="208">
        <f t="shared" si="510"/>
        <v>0</v>
      </c>
      <c r="T321" s="208">
        <f t="shared" si="510"/>
        <v>0</v>
      </c>
      <c r="U321" s="208">
        <f t="shared" si="510"/>
        <v>0</v>
      </c>
      <c r="V321" s="208">
        <f t="shared" si="510"/>
        <v>0</v>
      </c>
      <c r="W321" s="208">
        <f t="shared" si="510"/>
        <v>0</v>
      </c>
      <c r="X321" s="208">
        <f t="shared" si="510"/>
        <v>0</v>
      </c>
      <c r="Y321" s="208">
        <f t="shared" si="510"/>
        <v>0</v>
      </c>
      <c r="Z321" s="208">
        <f t="shared" si="510"/>
        <v>0</v>
      </c>
      <c r="AA321" s="208">
        <f t="shared" si="510"/>
        <v>0</v>
      </c>
      <c r="AB321" s="208">
        <f t="shared" si="510"/>
        <v>0</v>
      </c>
      <c r="AC321" s="208">
        <f t="shared" si="510"/>
        <v>3397.62</v>
      </c>
      <c r="AD321" s="208">
        <f t="shared" si="510"/>
        <v>3397.62</v>
      </c>
      <c r="AE321" s="208">
        <f t="shared" si="510"/>
        <v>0</v>
      </c>
      <c r="AF321" s="208">
        <f t="shared" si="510"/>
        <v>0</v>
      </c>
      <c r="AG321" s="208">
        <f t="shared" si="510"/>
        <v>0</v>
      </c>
      <c r="AH321" s="208">
        <f t="shared" si="510"/>
        <v>0</v>
      </c>
      <c r="AI321" s="208">
        <f t="shared" si="510"/>
        <v>0</v>
      </c>
      <c r="AJ321" s="208">
        <f t="shared" si="510"/>
        <v>0</v>
      </c>
      <c r="AK321" s="206">
        <f t="shared" si="510"/>
        <v>0</v>
      </c>
      <c r="AL321" s="208">
        <f t="shared" si="510"/>
        <v>0</v>
      </c>
      <c r="AM321" s="208">
        <f t="shared" si="510"/>
        <v>0</v>
      </c>
      <c r="AN321" s="208">
        <f t="shared" si="510"/>
        <v>0</v>
      </c>
      <c r="AO321" s="208">
        <f t="shared" si="510"/>
        <v>5338.3831200000004</v>
      </c>
      <c r="AP321" s="206">
        <f t="shared" si="510"/>
        <v>0</v>
      </c>
      <c r="AQ321" s="206">
        <f t="shared" si="510"/>
        <v>0</v>
      </c>
      <c r="AR321" s="323"/>
    </row>
    <row r="322" spans="1:44" ht="31.5">
      <c r="A322" s="326"/>
      <c r="B322" s="319"/>
      <c r="C322" s="325"/>
      <c r="D322" s="260" t="s">
        <v>37</v>
      </c>
      <c r="E322" s="209">
        <f t="shared" ref="E322:F324" si="511">H322+K322+N322+Q322+T322+W322+Z322+AC322+AF322+AI322+AL322+AO322</f>
        <v>0</v>
      </c>
      <c r="F322" s="209">
        <f t="shared" si="511"/>
        <v>0</v>
      </c>
      <c r="G322" s="208" t="e">
        <f t="shared" ref="G322:G324" si="512">F322/E322*100</f>
        <v>#DIV/0!</v>
      </c>
      <c r="H322" s="209"/>
      <c r="I322" s="209"/>
      <c r="J322" s="209"/>
      <c r="K322" s="209"/>
      <c r="L322" s="209"/>
      <c r="M322" s="209"/>
      <c r="N322" s="209"/>
      <c r="O322" s="209"/>
      <c r="P322" s="209"/>
      <c r="Q322" s="209"/>
      <c r="R322" s="209"/>
      <c r="S322" s="209"/>
      <c r="T322" s="209"/>
      <c r="U322" s="209"/>
      <c r="V322" s="209"/>
      <c r="W322" s="209"/>
      <c r="X322" s="209"/>
      <c r="Y322" s="209"/>
      <c r="Z322" s="209"/>
      <c r="AA322" s="209"/>
      <c r="AB322" s="209"/>
      <c r="AC322" s="209"/>
      <c r="AD322" s="209"/>
      <c r="AE322" s="209"/>
      <c r="AF322" s="209"/>
      <c r="AG322" s="209"/>
      <c r="AH322" s="209"/>
      <c r="AI322" s="209"/>
      <c r="AJ322" s="209"/>
      <c r="AK322" s="207"/>
      <c r="AL322" s="209"/>
      <c r="AM322" s="209"/>
      <c r="AN322" s="209"/>
      <c r="AO322" s="209"/>
      <c r="AP322" s="207"/>
      <c r="AQ322" s="207"/>
      <c r="AR322" s="324"/>
    </row>
    <row r="323" spans="1:44" ht="31.15" customHeight="1">
      <c r="A323" s="326"/>
      <c r="B323" s="319"/>
      <c r="C323" s="325"/>
      <c r="D323" s="260" t="s">
        <v>2</v>
      </c>
      <c r="E323" s="209">
        <f t="shared" si="511"/>
        <v>902.1</v>
      </c>
      <c r="F323" s="209">
        <f t="shared" si="511"/>
        <v>902.1</v>
      </c>
      <c r="G323" s="208">
        <f t="shared" si="512"/>
        <v>100</v>
      </c>
      <c r="H323" s="209"/>
      <c r="I323" s="209"/>
      <c r="J323" s="209"/>
      <c r="K323" s="209"/>
      <c r="L323" s="209"/>
      <c r="M323" s="209"/>
      <c r="N323" s="209"/>
      <c r="O323" s="209"/>
      <c r="P323" s="209"/>
      <c r="Q323" s="209"/>
      <c r="R323" s="209"/>
      <c r="S323" s="209"/>
      <c r="T323" s="209"/>
      <c r="U323" s="209"/>
      <c r="V323" s="209"/>
      <c r="W323" s="209"/>
      <c r="X323" s="209"/>
      <c r="Y323" s="209"/>
      <c r="Z323" s="209"/>
      <c r="AA323" s="209"/>
      <c r="AB323" s="209"/>
      <c r="AC323" s="209">
        <v>902.1</v>
      </c>
      <c r="AD323" s="209">
        <v>902.1</v>
      </c>
      <c r="AE323" s="209"/>
      <c r="AF323" s="209"/>
      <c r="AG323" s="209"/>
      <c r="AH323" s="209"/>
      <c r="AI323" s="209"/>
      <c r="AJ323" s="209"/>
      <c r="AK323" s="207"/>
      <c r="AL323" s="209"/>
      <c r="AM323" s="209"/>
      <c r="AN323" s="209"/>
      <c r="AO323" s="209"/>
      <c r="AP323" s="207"/>
      <c r="AQ323" s="207"/>
      <c r="AR323" s="324"/>
    </row>
    <row r="324" spans="1:44" ht="28.5" customHeight="1">
      <c r="A324" s="326"/>
      <c r="B324" s="319"/>
      <c r="C324" s="325"/>
      <c r="D324" s="261" t="s">
        <v>43</v>
      </c>
      <c r="E324" s="209">
        <f t="shared" si="511"/>
        <v>11968.895620000001</v>
      </c>
      <c r="F324" s="209">
        <f t="shared" si="511"/>
        <v>6630.5125000000007</v>
      </c>
      <c r="G324" s="208">
        <f t="shared" si="512"/>
        <v>55.397863850700034</v>
      </c>
      <c r="H324" s="209"/>
      <c r="I324" s="209"/>
      <c r="J324" s="209"/>
      <c r="K324" s="209"/>
      <c r="L324" s="209"/>
      <c r="M324" s="209"/>
      <c r="N324" s="209">
        <v>4134.9925000000003</v>
      </c>
      <c r="O324" s="209">
        <v>4134.9925000000003</v>
      </c>
      <c r="P324" s="209"/>
      <c r="Q324" s="209"/>
      <c r="R324" s="209"/>
      <c r="S324" s="209"/>
      <c r="T324" s="209"/>
      <c r="U324" s="209"/>
      <c r="V324" s="209"/>
      <c r="W324" s="209"/>
      <c r="X324" s="209"/>
      <c r="Y324" s="209"/>
      <c r="Z324" s="209"/>
      <c r="AA324" s="209"/>
      <c r="AB324" s="209"/>
      <c r="AC324" s="209">
        <v>2495.52</v>
      </c>
      <c r="AD324" s="209">
        <v>2495.52</v>
      </c>
      <c r="AE324" s="209"/>
      <c r="AF324" s="209"/>
      <c r="AG324" s="209"/>
      <c r="AH324" s="209"/>
      <c r="AI324" s="209"/>
      <c r="AJ324" s="209"/>
      <c r="AK324" s="207"/>
      <c r="AL324" s="209"/>
      <c r="AM324" s="209"/>
      <c r="AN324" s="209"/>
      <c r="AO324" s="209">
        <v>5338.3831200000004</v>
      </c>
      <c r="AP324" s="207"/>
      <c r="AQ324" s="207"/>
      <c r="AR324" s="324"/>
    </row>
    <row r="325" spans="1:44" s="119" customFormat="1" ht="22.15" customHeight="1">
      <c r="A325" s="326" t="s">
        <v>500</v>
      </c>
      <c r="B325" s="319" t="s">
        <v>502</v>
      </c>
      <c r="C325" s="325" t="s">
        <v>558</v>
      </c>
      <c r="D325" s="115" t="s">
        <v>41</v>
      </c>
      <c r="E325" s="208">
        <f>SUM(E326:E328)</f>
        <v>1103.1279999999999</v>
      </c>
      <c r="F325" s="208">
        <f>SUM(F326:F328)</f>
        <v>0</v>
      </c>
      <c r="G325" s="208">
        <f>F325/E325*100</f>
        <v>0</v>
      </c>
      <c r="H325" s="208">
        <f>SUM(H326:H328)</f>
        <v>0</v>
      </c>
      <c r="I325" s="208">
        <f t="shared" ref="I325:AQ325" si="513">SUM(I326:I328)</f>
        <v>0</v>
      </c>
      <c r="J325" s="208">
        <f t="shared" si="513"/>
        <v>0</v>
      </c>
      <c r="K325" s="208">
        <f t="shared" si="513"/>
        <v>0</v>
      </c>
      <c r="L325" s="208">
        <f t="shared" si="513"/>
        <v>0</v>
      </c>
      <c r="M325" s="208">
        <f t="shared" si="513"/>
        <v>0</v>
      </c>
      <c r="N325" s="208">
        <f t="shared" si="513"/>
        <v>0</v>
      </c>
      <c r="O325" s="208">
        <f t="shared" si="513"/>
        <v>0</v>
      </c>
      <c r="P325" s="208">
        <f t="shared" si="513"/>
        <v>0</v>
      </c>
      <c r="Q325" s="208">
        <f t="shared" si="513"/>
        <v>0</v>
      </c>
      <c r="R325" s="208">
        <f t="shared" si="513"/>
        <v>0</v>
      </c>
      <c r="S325" s="208">
        <f t="shared" si="513"/>
        <v>0</v>
      </c>
      <c r="T325" s="208">
        <f t="shared" si="513"/>
        <v>0</v>
      </c>
      <c r="U325" s="208">
        <f t="shared" si="513"/>
        <v>0</v>
      </c>
      <c r="V325" s="208">
        <f t="shared" si="513"/>
        <v>0</v>
      </c>
      <c r="W325" s="208">
        <f t="shared" si="513"/>
        <v>0</v>
      </c>
      <c r="X325" s="208">
        <f t="shared" si="513"/>
        <v>0</v>
      </c>
      <c r="Y325" s="208">
        <f t="shared" si="513"/>
        <v>0</v>
      </c>
      <c r="Z325" s="208">
        <f t="shared" si="513"/>
        <v>0</v>
      </c>
      <c r="AA325" s="208">
        <f t="shared" si="513"/>
        <v>0</v>
      </c>
      <c r="AB325" s="208">
        <f t="shared" si="513"/>
        <v>0</v>
      </c>
      <c r="AC325" s="208">
        <f t="shared" si="513"/>
        <v>0</v>
      </c>
      <c r="AD325" s="208">
        <f t="shared" si="513"/>
        <v>0</v>
      </c>
      <c r="AE325" s="208">
        <f t="shared" si="513"/>
        <v>0</v>
      </c>
      <c r="AF325" s="208">
        <f t="shared" si="513"/>
        <v>0</v>
      </c>
      <c r="AG325" s="208">
        <f t="shared" si="513"/>
        <v>0</v>
      </c>
      <c r="AH325" s="208">
        <f t="shared" si="513"/>
        <v>0</v>
      </c>
      <c r="AI325" s="208">
        <f t="shared" si="513"/>
        <v>1103.1279999999999</v>
      </c>
      <c r="AJ325" s="208">
        <f t="shared" si="513"/>
        <v>0</v>
      </c>
      <c r="AK325" s="206">
        <f t="shared" si="513"/>
        <v>0</v>
      </c>
      <c r="AL325" s="208">
        <f t="shared" si="513"/>
        <v>0</v>
      </c>
      <c r="AM325" s="208">
        <f t="shared" si="513"/>
        <v>0</v>
      </c>
      <c r="AN325" s="208">
        <f t="shared" si="513"/>
        <v>0</v>
      </c>
      <c r="AO325" s="208">
        <f t="shared" si="513"/>
        <v>0</v>
      </c>
      <c r="AP325" s="206">
        <f t="shared" si="513"/>
        <v>0</v>
      </c>
      <c r="AQ325" s="206">
        <f t="shared" si="513"/>
        <v>0</v>
      </c>
      <c r="AR325" s="323"/>
    </row>
    <row r="326" spans="1:44" ht="31.5">
      <c r="A326" s="326"/>
      <c r="B326" s="319"/>
      <c r="C326" s="325"/>
      <c r="D326" s="260" t="s">
        <v>37</v>
      </c>
      <c r="E326" s="209">
        <f t="shared" ref="E326:E328" si="514">H326+K326+N326+Q326+T326+W326+Z326+AC326+AF326+AI326+AL326+AO326</f>
        <v>0</v>
      </c>
      <c r="F326" s="209">
        <f t="shared" ref="F326:F328" si="515">I326+L326+O326+R326+U326+X326+AA326+AD326+AG326+AJ326+AM326+AP326</f>
        <v>0</v>
      </c>
      <c r="G326" s="208" t="e">
        <f t="shared" ref="G326:G328" si="516">F326/E326*100</f>
        <v>#DIV/0!</v>
      </c>
      <c r="H326" s="209"/>
      <c r="I326" s="209"/>
      <c r="J326" s="209"/>
      <c r="K326" s="209"/>
      <c r="L326" s="209"/>
      <c r="M326" s="209"/>
      <c r="N326" s="209"/>
      <c r="O326" s="209"/>
      <c r="P326" s="209"/>
      <c r="Q326" s="209"/>
      <c r="R326" s="209"/>
      <c r="S326" s="209"/>
      <c r="T326" s="209"/>
      <c r="U326" s="209"/>
      <c r="V326" s="209"/>
      <c r="W326" s="209"/>
      <c r="X326" s="209"/>
      <c r="Y326" s="209"/>
      <c r="Z326" s="209"/>
      <c r="AA326" s="209"/>
      <c r="AB326" s="209"/>
      <c r="AC326" s="209"/>
      <c r="AD326" s="209"/>
      <c r="AE326" s="209"/>
      <c r="AF326" s="209"/>
      <c r="AG326" s="209"/>
      <c r="AH326" s="209"/>
      <c r="AI326" s="209"/>
      <c r="AJ326" s="209"/>
      <c r="AK326" s="207"/>
      <c r="AL326" s="209"/>
      <c r="AM326" s="209"/>
      <c r="AN326" s="209"/>
      <c r="AO326" s="209"/>
      <c r="AP326" s="207"/>
      <c r="AQ326" s="207"/>
      <c r="AR326" s="324"/>
    </row>
    <row r="327" spans="1:44" ht="31.15" customHeight="1">
      <c r="A327" s="326"/>
      <c r="B327" s="319"/>
      <c r="C327" s="325"/>
      <c r="D327" s="260" t="s">
        <v>2</v>
      </c>
      <c r="E327" s="209">
        <f t="shared" si="514"/>
        <v>0</v>
      </c>
      <c r="F327" s="209">
        <f t="shared" si="515"/>
        <v>0</v>
      </c>
      <c r="G327" s="208" t="e">
        <f t="shared" si="516"/>
        <v>#DIV/0!</v>
      </c>
      <c r="H327" s="209"/>
      <c r="I327" s="209"/>
      <c r="J327" s="209"/>
      <c r="K327" s="209"/>
      <c r="L327" s="209"/>
      <c r="M327" s="209"/>
      <c r="N327" s="209"/>
      <c r="O327" s="209"/>
      <c r="P327" s="209"/>
      <c r="Q327" s="209"/>
      <c r="R327" s="209"/>
      <c r="S327" s="209"/>
      <c r="T327" s="209"/>
      <c r="U327" s="209"/>
      <c r="V327" s="209"/>
      <c r="W327" s="209"/>
      <c r="X327" s="209"/>
      <c r="Y327" s="209"/>
      <c r="Z327" s="209"/>
      <c r="AA327" s="209"/>
      <c r="AB327" s="209"/>
      <c r="AC327" s="209"/>
      <c r="AD327" s="209"/>
      <c r="AE327" s="209"/>
      <c r="AF327" s="209"/>
      <c r="AG327" s="209"/>
      <c r="AH327" s="209"/>
      <c r="AI327" s="209"/>
      <c r="AJ327" s="209"/>
      <c r="AK327" s="207"/>
      <c r="AL327" s="209"/>
      <c r="AM327" s="209"/>
      <c r="AN327" s="209"/>
      <c r="AO327" s="209"/>
      <c r="AP327" s="207"/>
      <c r="AQ327" s="207"/>
      <c r="AR327" s="324"/>
    </row>
    <row r="328" spans="1:44" ht="28.5" customHeight="1">
      <c r="A328" s="326"/>
      <c r="B328" s="319"/>
      <c r="C328" s="325"/>
      <c r="D328" s="261" t="s">
        <v>43</v>
      </c>
      <c r="E328" s="209">
        <f t="shared" si="514"/>
        <v>1103.1279999999999</v>
      </c>
      <c r="F328" s="209">
        <f t="shared" si="515"/>
        <v>0</v>
      </c>
      <c r="G328" s="208">
        <f t="shared" si="516"/>
        <v>0</v>
      </c>
      <c r="H328" s="209"/>
      <c r="I328" s="209"/>
      <c r="J328" s="209"/>
      <c r="K328" s="209"/>
      <c r="L328" s="209"/>
      <c r="M328" s="209"/>
      <c r="N328" s="209"/>
      <c r="O328" s="209"/>
      <c r="P328" s="209"/>
      <c r="Q328" s="209"/>
      <c r="R328" s="209"/>
      <c r="S328" s="209"/>
      <c r="T328" s="209"/>
      <c r="U328" s="209"/>
      <c r="V328" s="209"/>
      <c r="W328" s="209"/>
      <c r="X328" s="209"/>
      <c r="Y328" s="209"/>
      <c r="Z328" s="209"/>
      <c r="AA328" s="209"/>
      <c r="AB328" s="209"/>
      <c r="AC328" s="209"/>
      <c r="AD328" s="209"/>
      <c r="AE328" s="209"/>
      <c r="AF328" s="173"/>
      <c r="AG328" s="209"/>
      <c r="AH328" s="209"/>
      <c r="AI328" s="173">
        <v>1103.1279999999999</v>
      </c>
      <c r="AJ328" s="209"/>
      <c r="AK328" s="207"/>
      <c r="AL328" s="209"/>
      <c r="AM328" s="209"/>
      <c r="AN328" s="209"/>
      <c r="AO328" s="209"/>
      <c r="AP328" s="207"/>
      <c r="AQ328" s="207"/>
      <c r="AR328" s="324"/>
    </row>
    <row r="329" spans="1:44" s="119" customFormat="1" ht="22.15" customHeight="1">
      <c r="A329" s="326" t="s">
        <v>501</v>
      </c>
      <c r="B329" s="319" t="s">
        <v>503</v>
      </c>
      <c r="C329" s="325" t="s">
        <v>558</v>
      </c>
      <c r="D329" s="115" t="s">
        <v>41</v>
      </c>
      <c r="E329" s="208">
        <f>SUM(E330:E332)</f>
        <v>4959.1660000000002</v>
      </c>
      <c r="F329" s="208">
        <f>SUM(F330:F332)</f>
        <v>0</v>
      </c>
      <c r="G329" s="208">
        <f>F329/E329*100</f>
        <v>0</v>
      </c>
      <c r="H329" s="208">
        <f>SUM(H330:H332)</f>
        <v>0</v>
      </c>
      <c r="I329" s="208">
        <f t="shared" ref="I329:AQ329" si="517">SUM(I330:I332)</f>
        <v>0</v>
      </c>
      <c r="J329" s="208">
        <f t="shared" si="517"/>
        <v>0</v>
      </c>
      <c r="K329" s="208">
        <f t="shared" si="517"/>
        <v>0</v>
      </c>
      <c r="L329" s="208">
        <f t="shared" si="517"/>
        <v>0</v>
      </c>
      <c r="M329" s="208">
        <f t="shared" si="517"/>
        <v>0</v>
      </c>
      <c r="N329" s="208">
        <f t="shared" si="517"/>
        <v>0</v>
      </c>
      <c r="O329" s="208">
        <f t="shared" si="517"/>
        <v>0</v>
      </c>
      <c r="P329" s="208">
        <f t="shared" si="517"/>
        <v>0</v>
      </c>
      <c r="Q329" s="208">
        <f t="shared" si="517"/>
        <v>0</v>
      </c>
      <c r="R329" s="208">
        <f t="shared" si="517"/>
        <v>0</v>
      </c>
      <c r="S329" s="208">
        <f t="shared" si="517"/>
        <v>0</v>
      </c>
      <c r="T329" s="208">
        <f t="shared" si="517"/>
        <v>0</v>
      </c>
      <c r="U329" s="208">
        <f t="shared" si="517"/>
        <v>0</v>
      </c>
      <c r="V329" s="208">
        <f t="shared" si="517"/>
        <v>0</v>
      </c>
      <c r="W329" s="208">
        <f t="shared" si="517"/>
        <v>0</v>
      </c>
      <c r="X329" s="208">
        <f t="shared" si="517"/>
        <v>0</v>
      </c>
      <c r="Y329" s="208">
        <f t="shared" si="517"/>
        <v>0</v>
      </c>
      <c r="Z329" s="208">
        <f t="shared" si="517"/>
        <v>0</v>
      </c>
      <c r="AA329" s="208">
        <f t="shared" si="517"/>
        <v>0</v>
      </c>
      <c r="AB329" s="208">
        <f t="shared" si="517"/>
        <v>0</v>
      </c>
      <c r="AC329" s="208">
        <f t="shared" si="517"/>
        <v>0</v>
      </c>
      <c r="AD329" s="208">
        <f t="shared" si="517"/>
        <v>0</v>
      </c>
      <c r="AE329" s="208">
        <f t="shared" si="517"/>
        <v>0</v>
      </c>
      <c r="AF329" s="208">
        <f t="shared" si="517"/>
        <v>0</v>
      </c>
      <c r="AG329" s="208">
        <f t="shared" si="517"/>
        <v>0</v>
      </c>
      <c r="AH329" s="208">
        <f t="shared" si="517"/>
        <v>0</v>
      </c>
      <c r="AI329" s="208">
        <f t="shared" si="517"/>
        <v>4959.1660000000002</v>
      </c>
      <c r="AJ329" s="208">
        <f t="shared" si="517"/>
        <v>0</v>
      </c>
      <c r="AK329" s="206">
        <f t="shared" si="517"/>
        <v>0</v>
      </c>
      <c r="AL329" s="208">
        <f t="shared" si="517"/>
        <v>0</v>
      </c>
      <c r="AM329" s="208">
        <f t="shared" si="517"/>
        <v>0</v>
      </c>
      <c r="AN329" s="208">
        <f t="shared" si="517"/>
        <v>0</v>
      </c>
      <c r="AO329" s="208">
        <f t="shared" si="517"/>
        <v>0</v>
      </c>
      <c r="AP329" s="206">
        <f t="shared" si="517"/>
        <v>0</v>
      </c>
      <c r="AQ329" s="206">
        <f t="shared" si="517"/>
        <v>0</v>
      </c>
      <c r="AR329" s="323"/>
    </row>
    <row r="330" spans="1:44" ht="31.5">
      <c r="A330" s="326"/>
      <c r="B330" s="319"/>
      <c r="C330" s="325"/>
      <c r="D330" s="260" t="s">
        <v>37</v>
      </c>
      <c r="E330" s="209">
        <f t="shared" ref="E330:E332" si="518">H330+K330+N330+Q330+T330+W330+Z330+AC330+AF330+AI330+AL330+AO330</f>
        <v>0</v>
      </c>
      <c r="F330" s="209">
        <f t="shared" ref="F330:F332" si="519">I330+L330+O330+R330+U330+X330+AA330+AD330+AG330+AJ330+AM330+AP330</f>
        <v>0</v>
      </c>
      <c r="G330" s="208" t="e">
        <f t="shared" ref="G330:G332" si="520">F330/E330*100</f>
        <v>#DIV/0!</v>
      </c>
      <c r="H330" s="209"/>
      <c r="I330" s="209"/>
      <c r="J330" s="209"/>
      <c r="K330" s="209"/>
      <c r="L330" s="209"/>
      <c r="M330" s="209"/>
      <c r="N330" s="209"/>
      <c r="O330" s="209"/>
      <c r="P330" s="209"/>
      <c r="Q330" s="209"/>
      <c r="R330" s="209"/>
      <c r="S330" s="209"/>
      <c r="T330" s="209"/>
      <c r="U330" s="209"/>
      <c r="V330" s="209"/>
      <c r="W330" s="209"/>
      <c r="X330" s="209"/>
      <c r="Y330" s="209"/>
      <c r="Z330" s="209"/>
      <c r="AA330" s="209"/>
      <c r="AB330" s="209"/>
      <c r="AC330" s="209"/>
      <c r="AD330" s="209"/>
      <c r="AE330" s="209"/>
      <c r="AF330" s="209"/>
      <c r="AG330" s="209"/>
      <c r="AH330" s="209"/>
      <c r="AI330" s="209"/>
      <c r="AJ330" s="209"/>
      <c r="AK330" s="207"/>
      <c r="AL330" s="209"/>
      <c r="AM330" s="209"/>
      <c r="AN330" s="209"/>
      <c r="AO330" s="209"/>
      <c r="AP330" s="207"/>
      <c r="AQ330" s="207"/>
      <c r="AR330" s="324"/>
    </row>
    <row r="331" spans="1:44" ht="31.15" customHeight="1">
      <c r="A331" s="326"/>
      <c r="B331" s="319"/>
      <c r="C331" s="325"/>
      <c r="D331" s="260" t="s">
        <v>2</v>
      </c>
      <c r="E331" s="209">
        <f t="shared" si="518"/>
        <v>0</v>
      </c>
      <c r="F331" s="209">
        <f t="shared" si="519"/>
        <v>0</v>
      </c>
      <c r="G331" s="208" t="e">
        <f t="shared" si="520"/>
        <v>#DIV/0!</v>
      </c>
      <c r="H331" s="209"/>
      <c r="I331" s="209"/>
      <c r="J331" s="209"/>
      <c r="K331" s="209"/>
      <c r="L331" s="209"/>
      <c r="M331" s="209"/>
      <c r="N331" s="209"/>
      <c r="O331" s="209"/>
      <c r="P331" s="209"/>
      <c r="Q331" s="209"/>
      <c r="R331" s="209"/>
      <c r="S331" s="209"/>
      <c r="T331" s="209"/>
      <c r="U331" s="209"/>
      <c r="V331" s="209"/>
      <c r="W331" s="209"/>
      <c r="X331" s="209"/>
      <c r="Y331" s="209"/>
      <c r="Z331" s="209"/>
      <c r="AA331" s="209"/>
      <c r="AB331" s="209"/>
      <c r="AC331" s="209"/>
      <c r="AD331" s="209"/>
      <c r="AE331" s="209"/>
      <c r="AF331" s="209"/>
      <c r="AG331" s="209"/>
      <c r="AH331" s="209"/>
      <c r="AI331" s="209"/>
      <c r="AJ331" s="209"/>
      <c r="AK331" s="207"/>
      <c r="AL331" s="209"/>
      <c r="AM331" s="209"/>
      <c r="AN331" s="209"/>
      <c r="AO331" s="209"/>
      <c r="AP331" s="207"/>
      <c r="AQ331" s="207"/>
      <c r="AR331" s="324"/>
    </row>
    <row r="332" spans="1:44" ht="28.5" customHeight="1">
      <c r="A332" s="326"/>
      <c r="B332" s="319"/>
      <c r="C332" s="325"/>
      <c r="D332" s="261" t="s">
        <v>43</v>
      </c>
      <c r="E332" s="209">
        <f t="shared" si="518"/>
        <v>4959.1660000000002</v>
      </c>
      <c r="F332" s="209">
        <f t="shared" si="519"/>
        <v>0</v>
      </c>
      <c r="G332" s="208">
        <f t="shared" si="520"/>
        <v>0</v>
      </c>
      <c r="H332" s="209"/>
      <c r="I332" s="209"/>
      <c r="J332" s="209"/>
      <c r="K332" s="209"/>
      <c r="L332" s="209"/>
      <c r="M332" s="209"/>
      <c r="N332" s="209"/>
      <c r="O332" s="209"/>
      <c r="P332" s="209"/>
      <c r="Q332" s="209"/>
      <c r="R332" s="209"/>
      <c r="S332" s="209"/>
      <c r="T332" s="209"/>
      <c r="U332" s="209"/>
      <c r="V332" s="209"/>
      <c r="W332" s="209"/>
      <c r="X332" s="209"/>
      <c r="Y332" s="209"/>
      <c r="Z332" s="209"/>
      <c r="AA332" s="209"/>
      <c r="AB332" s="209"/>
      <c r="AC332" s="209"/>
      <c r="AD332" s="209"/>
      <c r="AE332" s="209"/>
      <c r="AF332" s="173"/>
      <c r="AG332" s="209"/>
      <c r="AH332" s="209"/>
      <c r="AI332" s="173">
        <v>4959.1660000000002</v>
      </c>
      <c r="AJ332" s="209"/>
      <c r="AK332" s="207"/>
      <c r="AL332" s="209"/>
      <c r="AM332" s="209"/>
      <c r="AN332" s="209"/>
      <c r="AO332" s="209"/>
      <c r="AP332" s="207"/>
      <c r="AQ332" s="207"/>
      <c r="AR332" s="324"/>
    </row>
    <row r="333" spans="1:44" s="119" customFormat="1" ht="22.15" customHeight="1">
      <c r="A333" s="326" t="s">
        <v>350</v>
      </c>
      <c r="B333" s="319" t="s">
        <v>349</v>
      </c>
      <c r="C333" s="325" t="s">
        <v>324</v>
      </c>
      <c r="D333" s="115" t="s">
        <v>41</v>
      </c>
      <c r="E333" s="208">
        <f>SUM(E334:E336)</f>
        <v>363633.74349000002</v>
      </c>
      <c r="F333" s="208">
        <f>SUM(F334:F336)</f>
        <v>309470.26347000006</v>
      </c>
      <c r="G333" s="208">
        <f>F333/E333*100</f>
        <v>85.104935669566245</v>
      </c>
      <c r="H333" s="208">
        <f>SUM(H334:H336)</f>
        <v>38929.160000000003</v>
      </c>
      <c r="I333" s="208">
        <f t="shared" ref="I333:AQ333" si="521">SUM(I334:I336)</f>
        <v>38929.160000000003</v>
      </c>
      <c r="J333" s="208">
        <f t="shared" si="521"/>
        <v>0</v>
      </c>
      <c r="K333" s="208">
        <f t="shared" si="521"/>
        <v>93064.908870000014</v>
      </c>
      <c r="L333" s="208">
        <f t="shared" si="521"/>
        <v>93064.908870000014</v>
      </c>
      <c r="M333" s="208">
        <f t="shared" si="521"/>
        <v>1</v>
      </c>
      <c r="N333" s="208">
        <f t="shared" si="521"/>
        <v>2085.83295</v>
      </c>
      <c r="O333" s="208">
        <f t="shared" si="521"/>
        <v>2085.83295</v>
      </c>
      <c r="P333" s="208">
        <f t="shared" si="521"/>
        <v>1</v>
      </c>
      <c r="Q333" s="208">
        <f t="shared" si="521"/>
        <v>21269.429759999999</v>
      </c>
      <c r="R333" s="208">
        <f t="shared" si="521"/>
        <v>21269.429759999999</v>
      </c>
      <c r="S333" s="208">
        <f t="shared" si="521"/>
        <v>2</v>
      </c>
      <c r="T333" s="208">
        <f t="shared" si="521"/>
        <v>42598.786800000002</v>
      </c>
      <c r="U333" s="208">
        <f t="shared" si="521"/>
        <v>42598.786800000002</v>
      </c>
      <c r="V333" s="208">
        <f t="shared" si="521"/>
        <v>0</v>
      </c>
      <c r="W333" s="208">
        <f t="shared" si="521"/>
        <v>2257.0388899999998</v>
      </c>
      <c r="X333" s="208">
        <f t="shared" si="521"/>
        <v>2257.0388899999998</v>
      </c>
      <c r="Y333" s="208">
        <f t="shared" si="521"/>
        <v>0</v>
      </c>
      <c r="Z333" s="208">
        <f t="shared" si="521"/>
        <v>26041.4133</v>
      </c>
      <c r="AA333" s="208">
        <f t="shared" si="521"/>
        <v>26041.4133</v>
      </c>
      <c r="AB333" s="208">
        <f t="shared" si="521"/>
        <v>0</v>
      </c>
      <c r="AC333" s="208">
        <f t="shared" si="521"/>
        <v>19994.965470000003</v>
      </c>
      <c r="AD333" s="208">
        <f t="shared" si="521"/>
        <v>19994.965470000003</v>
      </c>
      <c r="AE333" s="208">
        <f t="shared" si="521"/>
        <v>0</v>
      </c>
      <c r="AF333" s="208">
        <f t="shared" si="521"/>
        <v>63228.727430000006</v>
      </c>
      <c r="AG333" s="208">
        <f t="shared" si="521"/>
        <v>63228.727430000006</v>
      </c>
      <c r="AH333" s="208">
        <f t="shared" si="521"/>
        <v>0</v>
      </c>
      <c r="AI333" s="208">
        <f t="shared" si="521"/>
        <v>39443.857949999998</v>
      </c>
      <c r="AJ333" s="208">
        <f t="shared" si="521"/>
        <v>0</v>
      </c>
      <c r="AK333" s="206">
        <f t="shared" si="521"/>
        <v>0</v>
      </c>
      <c r="AL333" s="208">
        <f t="shared" si="521"/>
        <v>2312</v>
      </c>
      <c r="AM333" s="208">
        <f t="shared" si="521"/>
        <v>0</v>
      </c>
      <c r="AN333" s="208">
        <f t="shared" si="521"/>
        <v>0</v>
      </c>
      <c r="AO333" s="208">
        <f t="shared" si="521"/>
        <v>12407.622070000001</v>
      </c>
      <c r="AP333" s="206">
        <f t="shared" si="521"/>
        <v>0</v>
      </c>
      <c r="AQ333" s="206">
        <f t="shared" si="521"/>
        <v>0</v>
      </c>
      <c r="AR333" s="323"/>
    </row>
    <row r="334" spans="1:44" ht="31.5">
      <c r="A334" s="326"/>
      <c r="B334" s="319"/>
      <c r="C334" s="325"/>
      <c r="D334" s="260" t="s">
        <v>37</v>
      </c>
      <c r="E334" s="209">
        <f t="shared" ref="E334:F336" si="522">H334+K334+N334+Q334+T334+W334+Z334+AC334+AF334+AI334+AL334+AO334</f>
        <v>0</v>
      </c>
      <c r="F334" s="209">
        <f t="shared" si="522"/>
        <v>0</v>
      </c>
      <c r="G334" s="208" t="e">
        <f t="shared" ref="G334:G336" si="523">F334/E334*100</f>
        <v>#DIV/0!</v>
      </c>
      <c r="H334" s="209">
        <f>H338+H348</f>
        <v>0</v>
      </c>
      <c r="I334" s="209">
        <f t="shared" ref="I334:AQ334" si="524">I338+I348</f>
        <v>0</v>
      </c>
      <c r="J334" s="209">
        <f t="shared" si="524"/>
        <v>0</v>
      </c>
      <c r="K334" s="209">
        <f t="shared" si="524"/>
        <v>0</v>
      </c>
      <c r="L334" s="209">
        <f t="shared" si="524"/>
        <v>0</v>
      </c>
      <c r="M334" s="209">
        <f t="shared" si="524"/>
        <v>0</v>
      </c>
      <c r="N334" s="209">
        <f t="shared" si="524"/>
        <v>0</v>
      </c>
      <c r="O334" s="209">
        <f t="shared" si="524"/>
        <v>0</v>
      </c>
      <c r="P334" s="209">
        <f t="shared" si="524"/>
        <v>0</v>
      </c>
      <c r="Q334" s="209">
        <f t="shared" si="524"/>
        <v>0</v>
      </c>
      <c r="R334" s="209">
        <f t="shared" si="524"/>
        <v>0</v>
      </c>
      <c r="S334" s="209">
        <f t="shared" si="524"/>
        <v>0</v>
      </c>
      <c r="T334" s="209">
        <f t="shared" si="524"/>
        <v>0</v>
      </c>
      <c r="U334" s="209">
        <f t="shared" si="524"/>
        <v>0</v>
      </c>
      <c r="V334" s="209">
        <f t="shared" si="524"/>
        <v>0</v>
      </c>
      <c r="W334" s="209">
        <f>W338+W348</f>
        <v>0</v>
      </c>
      <c r="X334" s="209">
        <f t="shared" si="524"/>
        <v>0</v>
      </c>
      <c r="Y334" s="209">
        <f t="shared" si="524"/>
        <v>0</v>
      </c>
      <c r="Z334" s="209">
        <f t="shared" si="524"/>
        <v>0</v>
      </c>
      <c r="AA334" s="209">
        <f t="shared" si="524"/>
        <v>0</v>
      </c>
      <c r="AB334" s="209">
        <f t="shared" si="524"/>
        <v>0</v>
      </c>
      <c r="AC334" s="209">
        <f t="shared" si="524"/>
        <v>0</v>
      </c>
      <c r="AD334" s="209">
        <f t="shared" si="524"/>
        <v>0</v>
      </c>
      <c r="AE334" s="209">
        <f t="shared" si="524"/>
        <v>0</v>
      </c>
      <c r="AF334" s="209">
        <f t="shared" si="524"/>
        <v>0</v>
      </c>
      <c r="AG334" s="209">
        <f t="shared" si="524"/>
        <v>0</v>
      </c>
      <c r="AH334" s="209">
        <f t="shared" si="524"/>
        <v>0</v>
      </c>
      <c r="AI334" s="209">
        <f t="shared" si="524"/>
        <v>0</v>
      </c>
      <c r="AJ334" s="209">
        <f t="shared" si="524"/>
        <v>0</v>
      </c>
      <c r="AK334" s="207">
        <f t="shared" si="524"/>
        <v>0</v>
      </c>
      <c r="AL334" s="209">
        <f t="shared" si="524"/>
        <v>0</v>
      </c>
      <c r="AM334" s="209">
        <f t="shared" si="524"/>
        <v>0</v>
      </c>
      <c r="AN334" s="209">
        <f t="shared" si="524"/>
        <v>0</v>
      </c>
      <c r="AO334" s="209">
        <f t="shared" si="524"/>
        <v>0</v>
      </c>
      <c r="AP334" s="207">
        <f t="shared" si="524"/>
        <v>0</v>
      </c>
      <c r="AQ334" s="207">
        <f t="shared" si="524"/>
        <v>0</v>
      </c>
      <c r="AR334" s="324"/>
    </row>
    <row r="335" spans="1:44" ht="31.15" customHeight="1">
      <c r="A335" s="326"/>
      <c r="B335" s="319"/>
      <c r="C335" s="325"/>
      <c r="D335" s="260" t="s">
        <v>2</v>
      </c>
      <c r="E335" s="209">
        <f t="shared" si="522"/>
        <v>0</v>
      </c>
      <c r="F335" s="209">
        <f t="shared" si="522"/>
        <v>0</v>
      </c>
      <c r="G335" s="208" t="e">
        <f t="shared" si="523"/>
        <v>#DIV/0!</v>
      </c>
      <c r="H335" s="209">
        <f t="shared" ref="H335:AQ335" si="525">H339+H349</f>
        <v>0</v>
      </c>
      <c r="I335" s="209">
        <f t="shared" si="525"/>
        <v>0</v>
      </c>
      <c r="J335" s="209">
        <f t="shared" si="525"/>
        <v>0</v>
      </c>
      <c r="K335" s="209">
        <f t="shared" si="525"/>
        <v>0</v>
      </c>
      <c r="L335" s="209">
        <f t="shared" si="525"/>
        <v>0</v>
      </c>
      <c r="M335" s="209">
        <f t="shared" si="525"/>
        <v>0</v>
      </c>
      <c r="N335" s="209">
        <f t="shared" si="525"/>
        <v>0</v>
      </c>
      <c r="O335" s="209">
        <f t="shared" si="525"/>
        <v>0</v>
      </c>
      <c r="P335" s="209">
        <f t="shared" si="525"/>
        <v>0</v>
      </c>
      <c r="Q335" s="209">
        <f t="shared" si="525"/>
        <v>0</v>
      </c>
      <c r="R335" s="209">
        <f t="shared" si="525"/>
        <v>0</v>
      </c>
      <c r="S335" s="209">
        <f t="shared" si="525"/>
        <v>0</v>
      </c>
      <c r="T335" s="209">
        <f t="shared" si="525"/>
        <v>0</v>
      </c>
      <c r="U335" s="209">
        <f t="shared" si="525"/>
        <v>0</v>
      </c>
      <c r="V335" s="209">
        <f t="shared" si="525"/>
        <v>0</v>
      </c>
      <c r="W335" s="209">
        <f t="shared" si="525"/>
        <v>0</v>
      </c>
      <c r="X335" s="209">
        <f t="shared" si="525"/>
        <v>0</v>
      </c>
      <c r="Y335" s="209">
        <f t="shared" si="525"/>
        <v>0</v>
      </c>
      <c r="Z335" s="209">
        <f t="shared" si="525"/>
        <v>0</v>
      </c>
      <c r="AA335" s="209">
        <f t="shared" si="525"/>
        <v>0</v>
      </c>
      <c r="AB335" s="209">
        <f t="shared" si="525"/>
        <v>0</v>
      </c>
      <c r="AC335" s="209">
        <f t="shared" si="525"/>
        <v>0</v>
      </c>
      <c r="AD335" s="209">
        <f t="shared" si="525"/>
        <v>0</v>
      </c>
      <c r="AE335" s="209">
        <f t="shared" si="525"/>
        <v>0</v>
      </c>
      <c r="AF335" s="209">
        <f t="shared" si="525"/>
        <v>0</v>
      </c>
      <c r="AG335" s="209">
        <f t="shared" si="525"/>
        <v>0</v>
      </c>
      <c r="AH335" s="209">
        <f t="shared" si="525"/>
        <v>0</v>
      </c>
      <c r="AI335" s="209">
        <f t="shared" si="525"/>
        <v>0</v>
      </c>
      <c r="AJ335" s="209">
        <f t="shared" si="525"/>
        <v>0</v>
      </c>
      <c r="AK335" s="207">
        <f t="shared" si="525"/>
        <v>0</v>
      </c>
      <c r="AL335" s="209">
        <f t="shared" si="525"/>
        <v>0</v>
      </c>
      <c r="AM335" s="209">
        <f t="shared" si="525"/>
        <v>0</v>
      </c>
      <c r="AN335" s="209">
        <f t="shared" si="525"/>
        <v>0</v>
      </c>
      <c r="AO335" s="209">
        <f t="shared" si="525"/>
        <v>0</v>
      </c>
      <c r="AP335" s="207">
        <f t="shared" si="525"/>
        <v>0</v>
      </c>
      <c r="AQ335" s="207">
        <f t="shared" si="525"/>
        <v>0</v>
      </c>
      <c r="AR335" s="324"/>
    </row>
    <row r="336" spans="1:44" ht="28.5" customHeight="1">
      <c r="A336" s="326"/>
      <c r="B336" s="319"/>
      <c r="C336" s="325"/>
      <c r="D336" s="261" t="s">
        <v>43</v>
      </c>
      <c r="E336" s="209">
        <f>H336+K336+N336+Q336+T336+W336+Z336+AC336+AF336+AI336+AL336+AO336</f>
        <v>363633.74349000002</v>
      </c>
      <c r="F336" s="209">
        <f t="shared" si="522"/>
        <v>309470.26347000006</v>
      </c>
      <c r="G336" s="208">
        <f t="shared" si="523"/>
        <v>85.104935669566245</v>
      </c>
      <c r="H336" s="209">
        <f t="shared" ref="H336:AQ336" si="526">H340+H350+H357+H363</f>
        <v>38929.160000000003</v>
      </c>
      <c r="I336" s="209">
        <f t="shared" si="526"/>
        <v>38929.160000000003</v>
      </c>
      <c r="J336" s="209">
        <f t="shared" si="526"/>
        <v>0</v>
      </c>
      <c r="K336" s="209">
        <f t="shared" si="526"/>
        <v>93064.908870000014</v>
      </c>
      <c r="L336" s="209">
        <f t="shared" si="526"/>
        <v>93064.908870000014</v>
      </c>
      <c r="M336" s="209">
        <f t="shared" si="526"/>
        <v>1</v>
      </c>
      <c r="N336" s="209">
        <f t="shared" si="526"/>
        <v>2085.83295</v>
      </c>
      <c r="O336" s="209">
        <f t="shared" si="526"/>
        <v>2085.83295</v>
      </c>
      <c r="P336" s="209">
        <f t="shared" si="526"/>
        <v>1</v>
      </c>
      <c r="Q336" s="209">
        <f t="shared" si="526"/>
        <v>21269.429759999999</v>
      </c>
      <c r="R336" s="209">
        <f t="shared" si="526"/>
        <v>21269.429759999999</v>
      </c>
      <c r="S336" s="209">
        <f t="shared" si="526"/>
        <v>2</v>
      </c>
      <c r="T336" s="209">
        <f t="shared" si="526"/>
        <v>42598.786800000002</v>
      </c>
      <c r="U336" s="209">
        <f t="shared" si="526"/>
        <v>42598.786800000002</v>
      </c>
      <c r="V336" s="209">
        <f t="shared" si="526"/>
        <v>0</v>
      </c>
      <c r="W336" s="209">
        <f t="shared" si="526"/>
        <v>2257.0388899999998</v>
      </c>
      <c r="X336" s="209">
        <f t="shared" si="526"/>
        <v>2257.0388899999998</v>
      </c>
      <c r="Y336" s="209">
        <f t="shared" si="526"/>
        <v>0</v>
      </c>
      <c r="Z336" s="209">
        <f t="shared" si="526"/>
        <v>26041.4133</v>
      </c>
      <c r="AA336" s="209">
        <f t="shared" si="526"/>
        <v>26041.4133</v>
      </c>
      <c r="AB336" s="209">
        <f t="shared" si="526"/>
        <v>0</v>
      </c>
      <c r="AC336" s="209">
        <f t="shared" si="526"/>
        <v>19994.965470000003</v>
      </c>
      <c r="AD336" s="209">
        <f t="shared" si="526"/>
        <v>19994.965470000003</v>
      </c>
      <c r="AE336" s="209">
        <f t="shared" si="526"/>
        <v>0</v>
      </c>
      <c r="AF336" s="209">
        <f t="shared" si="526"/>
        <v>63228.727430000006</v>
      </c>
      <c r="AG336" s="209">
        <f t="shared" si="526"/>
        <v>63228.727430000006</v>
      </c>
      <c r="AH336" s="209">
        <f t="shared" si="526"/>
        <v>0</v>
      </c>
      <c r="AI336" s="209">
        <f t="shared" si="526"/>
        <v>39443.857949999998</v>
      </c>
      <c r="AJ336" s="209">
        <f t="shared" si="526"/>
        <v>0</v>
      </c>
      <c r="AK336" s="207">
        <f t="shared" si="526"/>
        <v>0</v>
      </c>
      <c r="AL336" s="209">
        <f t="shared" si="526"/>
        <v>2312</v>
      </c>
      <c r="AM336" s="209">
        <f t="shared" si="526"/>
        <v>0</v>
      </c>
      <c r="AN336" s="209">
        <f t="shared" si="526"/>
        <v>0</v>
      </c>
      <c r="AO336" s="209">
        <f t="shared" si="526"/>
        <v>12407.622070000001</v>
      </c>
      <c r="AP336" s="207">
        <f t="shared" si="526"/>
        <v>0</v>
      </c>
      <c r="AQ336" s="207">
        <f t="shared" si="526"/>
        <v>0</v>
      </c>
      <c r="AR336" s="324"/>
    </row>
    <row r="337" spans="1:44" s="119" customFormat="1" ht="22.15" customHeight="1">
      <c r="A337" s="320" t="s">
        <v>351</v>
      </c>
      <c r="B337" s="319" t="s">
        <v>358</v>
      </c>
      <c r="C337" s="335" t="s">
        <v>324</v>
      </c>
      <c r="D337" s="115" t="s">
        <v>41</v>
      </c>
      <c r="E337" s="208">
        <f>SUM(E338:E340)</f>
        <v>265466.40721999999</v>
      </c>
      <c r="F337" s="208">
        <f>SUM(F338:F340)</f>
        <v>236051.51454</v>
      </c>
      <c r="G337" s="208">
        <f>F337/E337*100</f>
        <v>88.919542405369967</v>
      </c>
      <c r="H337" s="208">
        <f>SUM(H338:H340)</f>
        <v>38929.160000000003</v>
      </c>
      <c r="I337" s="208">
        <f t="shared" ref="I337:AQ337" si="527">SUM(I338:I340)</f>
        <v>38929.160000000003</v>
      </c>
      <c r="J337" s="208">
        <f t="shared" si="527"/>
        <v>0</v>
      </c>
      <c r="K337" s="208">
        <f t="shared" si="527"/>
        <v>90680.130630000014</v>
      </c>
      <c r="L337" s="208">
        <f t="shared" si="527"/>
        <v>90680.130630000014</v>
      </c>
      <c r="M337" s="208">
        <f t="shared" si="527"/>
        <v>0</v>
      </c>
      <c r="N337" s="208">
        <f t="shared" si="527"/>
        <v>0</v>
      </c>
      <c r="O337" s="208">
        <f t="shared" si="527"/>
        <v>0</v>
      </c>
      <c r="P337" s="208">
        <f t="shared" si="527"/>
        <v>0</v>
      </c>
      <c r="Q337" s="208">
        <f t="shared" si="527"/>
        <v>19433.227339999998</v>
      </c>
      <c r="R337" s="208">
        <f t="shared" si="527"/>
        <v>19433.227339999998</v>
      </c>
      <c r="S337" s="208">
        <f t="shared" si="527"/>
        <v>1</v>
      </c>
      <c r="T337" s="208">
        <f t="shared" si="527"/>
        <v>31589.318029999999</v>
      </c>
      <c r="U337" s="208">
        <f t="shared" si="527"/>
        <v>31589.318029999999</v>
      </c>
      <c r="V337" s="208">
        <f t="shared" si="527"/>
        <v>0</v>
      </c>
      <c r="W337" s="208">
        <f t="shared" si="527"/>
        <v>0</v>
      </c>
      <c r="X337" s="208">
        <f t="shared" si="527"/>
        <v>0</v>
      </c>
      <c r="Y337" s="208">
        <f t="shared" si="527"/>
        <v>0</v>
      </c>
      <c r="Z337" s="208">
        <f t="shared" si="527"/>
        <v>0</v>
      </c>
      <c r="AA337" s="208">
        <f t="shared" si="527"/>
        <v>0</v>
      </c>
      <c r="AB337" s="208">
        <f t="shared" si="527"/>
        <v>0</v>
      </c>
      <c r="AC337" s="208">
        <f t="shared" si="527"/>
        <v>0</v>
      </c>
      <c r="AD337" s="208">
        <f t="shared" si="527"/>
        <v>0</v>
      </c>
      <c r="AE337" s="208">
        <f t="shared" si="527"/>
        <v>0</v>
      </c>
      <c r="AF337" s="208">
        <f t="shared" si="527"/>
        <v>55419.678540000001</v>
      </c>
      <c r="AG337" s="208">
        <f t="shared" si="527"/>
        <v>55419.678540000001</v>
      </c>
      <c r="AH337" s="208">
        <f t="shared" si="527"/>
        <v>0</v>
      </c>
      <c r="AI337" s="208">
        <f t="shared" si="527"/>
        <v>29414.892680000001</v>
      </c>
      <c r="AJ337" s="208">
        <f t="shared" si="527"/>
        <v>0</v>
      </c>
      <c r="AK337" s="206">
        <f t="shared" si="527"/>
        <v>0</v>
      </c>
      <c r="AL337" s="208">
        <f t="shared" si="527"/>
        <v>0</v>
      </c>
      <c r="AM337" s="208">
        <f t="shared" si="527"/>
        <v>0</v>
      </c>
      <c r="AN337" s="208">
        <f t="shared" si="527"/>
        <v>0</v>
      </c>
      <c r="AO337" s="208">
        <f t="shared" si="527"/>
        <v>0</v>
      </c>
      <c r="AP337" s="206">
        <f t="shared" si="527"/>
        <v>0</v>
      </c>
      <c r="AQ337" s="206">
        <f t="shared" si="527"/>
        <v>0</v>
      </c>
      <c r="AR337" s="352"/>
    </row>
    <row r="338" spans="1:44" ht="31.5">
      <c r="A338" s="321"/>
      <c r="B338" s="319"/>
      <c r="C338" s="348"/>
      <c r="D338" s="260" t="s">
        <v>37</v>
      </c>
      <c r="E338" s="209">
        <f t="shared" ref="E338:E346" si="528">H338+K338+N338+Q338+T338+W338+Z338+AC338+AF338+AI338+AL338+AO338</f>
        <v>0</v>
      </c>
      <c r="F338" s="209">
        <f t="shared" ref="F338:F346" si="529">I338+L338+O338+R338+U338+X338+AA338+AD338+AG338+AJ338+AM338+AP338</f>
        <v>0</v>
      </c>
      <c r="G338" s="208" t="e">
        <f t="shared" ref="G338:G346" si="530">F338/E338*100</f>
        <v>#DIV/0!</v>
      </c>
      <c r="H338" s="209"/>
      <c r="I338" s="209"/>
      <c r="J338" s="209"/>
      <c r="K338" s="209"/>
      <c r="L338" s="209"/>
      <c r="M338" s="209"/>
      <c r="N338" s="209"/>
      <c r="O338" s="209"/>
      <c r="P338" s="209"/>
      <c r="Q338" s="209"/>
      <c r="R338" s="209"/>
      <c r="S338" s="209"/>
      <c r="T338" s="209"/>
      <c r="U338" s="209"/>
      <c r="V338" s="209"/>
      <c r="W338" s="209"/>
      <c r="X338" s="209"/>
      <c r="Y338" s="209"/>
      <c r="Z338" s="209"/>
      <c r="AA338" s="209"/>
      <c r="AB338" s="209"/>
      <c r="AC338" s="209"/>
      <c r="AD338" s="209"/>
      <c r="AE338" s="209"/>
      <c r="AF338" s="209"/>
      <c r="AG338" s="209"/>
      <c r="AH338" s="209"/>
      <c r="AI338" s="209"/>
      <c r="AJ338" s="209"/>
      <c r="AK338" s="207"/>
      <c r="AL338" s="209"/>
      <c r="AM338" s="209"/>
      <c r="AN338" s="209"/>
      <c r="AO338" s="209"/>
      <c r="AP338" s="207"/>
      <c r="AQ338" s="207"/>
      <c r="AR338" s="353"/>
    </row>
    <row r="339" spans="1:44" ht="31.15" customHeight="1">
      <c r="A339" s="321"/>
      <c r="B339" s="319"/>
      <c r="C339" s="348"/>
      <c r="D339" s="260" t="s">
        <v>2</v>
      </c>
      <c r="E339" s="209">
        <f t="shared" si="528"/>
        <v>0</v>
      </c>
      <c r="F339" s="209">
        <f t="shared" si="529"/>
        <v>0</v>
      </c>
      <c r="G339" s="208" t="e">
        <f t="shared" si="530"/>
        <v>#DIV/0!</v>
      </c>
      <c r="H339" s="209"/>
      <c r="I339" s="209"/>
      <c r="J339" s="209"/>
      <c r="K339" s="209"/>
      <c r="L339" s="209"/>
      <c r="M339" s="209"/>
      <c r="N339" s="209"/>
      <c r="O339" s="209"/>
      <c r="P339" s="209"/>
      <c r="Q339" s="209"/>
      <c r="R339" s="209"/>
      <c r="S339" s="209"/>
      <c r="T339" s="209"/>
      <c r="U339" s="209"/>
      <c r="V339" s="209"/>
      <c r="W339" s="209"/>
      <c r="X339" s="209"/>
      <c r="Y339" s="209"/>
      <c r="Z339" s="209"/>
      <c r="AA339" s="209"/>
      <c r="AB339" s="209"/>
      <c r="AC339" s="209"/>
      <c r="AD339" s="209"/>
      <c r="AE339" s="209"/>
      <c r="AF339" s="209"/>
      <c r="AG339" s="209"/>
      <c r="AH339" s="209"/>
      <c r="AI339" s="209"/>
      <c r="AJ339" s="209"/>
      <c r="AK339" s="207"/>
      <c r="AL339" s="209"/>
      <c r="AM339" s="209"/>
      <c r="AN339" s="209"/>
      <c r="AO339" s="209"/>
      <c r="AP339" s="207"/>
      <c r="AQ339" s="207"/>
      <c r="AR339" s="353"/>
    </row>
    <row r="340" spans="1:44" ht="28.5" customHeight="1">
      <c r="A340" s="321"/>
      <c r="B340" s="319"/>
      <c r="C340" s="348"/>
      <c r="D340" s="261" t="s">
        <v>43</v>
      </c>
      <c r="E340" s="209">
        <f>H340+K340+N340+Q340+T340+W340+Z340+AC340+AF340+AI340+AL340+AO340</f>
        <v>265466.40721999999</v>
      </c>
      <c r="F340" s="209">
        <f t="shared" si="529"/>
        <v>236051.51454</v>
      </c>
      <c r="G340" s="208">
        <f t="shared" si="530"/>
        <v>88.919542405369967</v>
      </c>
      <c r="H340" s="209">
        <f>SUM(H341:H346)</f>
        <v>38929.160000000003</v>
      </c>
      <c r="I340" s="209">
        <f t="shared" ref="I340:AQ340" si="531">SUM(I341:I346)</f>
        <v>38929.160000000003</v>
      </c>
      <c r="J340" s="209">
        <f t="shared" si="531"/>
        <v>0</v>
      </c>
      <c r="K340" s="209">
        <f t="shared" si="531"/>
        <v>90680.130630000014</v>
      </c>
      <c r="L340" s="209">
        <f t="shared" si="531"/>
        <v>90680.130630000014</v>
      </c>
      <c r="M340" s="209">
        <f t="shared" si="531"/>
        <v>0</v>
      </c>
      <c r="N340" s="209">
        <f t="shared" si="531"/>
        <v>0</v>
      </c>
      <c r="O340" s="209">
        <f t="shared" si="531"/>
        <v>0</v>
      </c>
      <c r="P340" s="209">
        <f t="shared" si="531"/>
        <v>0</v>
      </c>
      <c r="Q340" s="209">
        <f t="shared" si="531"/>
        <v>19433.227339999998</v>
      </c>
      <c r="R340" s="209">
        <f t="shared" si="531"/>
        <v>19433.227339999998</v>
      </c>
      <c r="S340" s="209">
        <f t="shared" ref="S340:S346" si="532">R340/Q340</f>
        <v>1</v>
      </c>
      <c r="T340" s="209">
        <f t="shared" si="531"/>
        <v>31589.318029999999</v>
      </c>
      <c r="U340" s="209">
        <f t="shared" si="531"/>
        <v>31589.318029999999</v>
      </c>
      <c r="V340" s="209">
        <f t="shared" si="531"/>
        <v>0</v>
      </c>
      <c r="W340" s="209">
        <f t="shared" si="531"/>
        <v>0</v>
      </c>
      <c r="X340" s="209">
        <f t="shared" si="531"/>
        <v>0</v>
      </c>
      <c r="Y340" s="209">
        <f t="shared" si="531"/>
        <v>0</v>
      </c>
      <c r="Z340" s="209">
        <f t="shared" si="531"/>
        <v>0</v>
      </c>
      <c r="AA340" s="209">
        <f t="shared" si="531"/>
        <v>0</v>
      </c>
      <c r="AB340" s="209">
        <f t="shared" si="531"/>
        <v>0</v>
      </c>
      <c r="AC340" s="209">
        <f t="shared" si="531"/>
        <v>0</v>
      </c>
      <c r="AD340" s="209">
        <f t="shared" si="531"/>
        <v>0</v>
      </c>
      <c r="AE340" s="209">
        <f t="shared" si="531"/>
        <v>0</v>
      </c>
      <c r="AF340" s="209">
        <f t="shared" si="531"/>
        <v>55419.678540000001</v>
      </c>
      <c r="AG340" s="209">
        <f t="shared" si="531"/>
        <v>55419.678540000001</v>
      </c>
      <c r="AH340" s="209">
        <f t="shared" si="531"/>
        <v>0</v>
      </c>
      <c r="AI340" s="209">
        <f t="shared" si="531"/>
        <v>29414.892680000001</v>
      </c>
      <c r="AJ340" s="209">
        <f t="shared" si="531"/>
        <v>0</v>
      </c>
      <c r="AK340" s="207">
        <f t="shared" si="531"/>
        <v>0</v>
      </c>
      <c r="AL340" s="209">
        <f t="shared" si="531"/>
        <v>0</v>
      </c>
      <c r="AM340" s="209">
        <f t="shared" si="531"/>
        <v>0</v>
      </c>
      <c r="AN340" s="209">
        <f t="shared" si="531"/>
        <v>0</v>
      </c>
      <c r="AO340" s="209">
        <f t="shared" si="531"/>
        <v>0</v>
      </c>
      <c r="AP340" s="207">
        <f t="shared" si="531"/>
        <v>0</v>
      </c>
      <c r="AQ340" s="207">
        <f t="shared" si="531"/>
        <v>0</v>
      </c>
      <c r="AR340" s="353"/>
    </row>
    <row r="341" spans="1:44" ht="18" customHeight="1">
      <c r="A341" s="321"/>
      <c r="B341" s="200" t="s">
        <v>352</v>
      </c>
      <c r="C341" s="348"/>
      <c r="D341" s="261" t="s">
        <v>43</v>
      </c>
      <c r="E341" s="209">
        <f t="shared" si="528"/>
        <v>4988.6571699999995</v>
      </c>
      <c r="F341" s="209">
        <f t="shared" si="529"/>
        <v>4988.6571699999995</v>
      </c>
      <c r="G341" s="208">
        <f t="shared" si="530"/>
        <v>100</v>
      </c>
      <c r="H341" s="173">
        <f>793.2+1351.79</f>
        <v>2144.9899999999998</v>
      </c>
      <c r="I341" s="173">
        <f>793.2+1351.79</f>
        <v>2144.9899999999998</v>
      </c>
      <c r="J341" s="209"/>
      <c r="K341" s="209"/>
      <c r="L341" s="209"/>
      <c r="M341" s="209"/>
      <c r="N341" s="209"/>
      <c r="O341" s="209"/>
      <c r="P341" s="209"/>
      <c r="Q341" s="209">
        <f>1575.09843+1268.56874</f>
        <v>2843.6671699999997</v>
      </c>
      <c r="R341" s="209">
        <f>Q341</f>
        <v>2843.6671699999997</v>
      </c>
      <c r="S341" s="209">
        <f t="shared" si="532"/>
        <v>1</v>
      </c>
      <c r="T341" s="209"/>
      <c r="U341" s="209"/>
      <c r="V341" s="209"/>
      <c r="W341" s="209"/>
      <c r="X341" s="209"/>
      <c r="Y341" s="209"/>
      <c r="Z341" s="209"/>
      <c r="AA341" s="209"/>
      <c r="AB341" s="209"/>
      <c r="AC341" s="209"/>
      <c r="AD341" s="209"/>
      <c r="AE341" s="209"/>
      <c r="AF341" s="209"/>
      <c r="AG341" s="209"/>
      <c r="AH341" s="209"/>
      <c r="AI341" s="209"/>
      <c r="AJ341" s="209"/>
      <c r="AK341" s="207"/>
      <c r="AL341" s="209"/>
      <c r="AM341" s="209"/>
      <c r="AN341" s="209"/>
      <c r="AO341" s="209"/>
      <c r="AP341" s="207"/>
      <c r="AQ341" s="207"/>
      <c r="AR341" s="353"/>
    </row>
    <row r="342" spans="1:44" ht="18" customHeight="1">
      <c r="A342" s="321"/>
      <c r="B342" s="200" t="s">
        <v>353</v>
      </c>
      <c r="C342" s="348"/>
      <c r="D342" s="261" t="s">
        <v>43</v>
      </c>
      <c r="E342" s="209">
        <f t="shared" si="528"/>
        <v>2491.67668</v>
      </c>
      <c r="F342" s="209">
        <f t="shared" si="529"/>
        <v>2491.67668</v>
      </c>
      <c r="G342" s="208">
        <f t="shared" si="530"/>
        <v>100</v>
      </c>
      <c r="H342" s="173">
        <v>190.4</v>
      </c>
      <c r="I342" s="173">
        <v>190.4</v>
      </c>
      <c r="J342" s="209"/>
      <c r="K342" s="209">
        <v>161.30555000000001</v>
      </c>
      <c r="L342" s="209">
        <v>161.30555000000001</v>
      </c>
      <c r="M342" s="209"/>
      <c r="N342" s="209"/>
      <c r="O342" s="209"/>
      <c r="P342" s="209"/>
      <c r="Q342" s="209">
        <f>R342</f>
        <v>2139.9711299999999</v>
      </c>
      <c r="R342" s="209">
        <v>2139.9711299999999</v>
      </c>
      <c r="S342" s="209">
        <f t="shared" si="532"/>
        <v>1</v>
      </c>
      <c r="T342" s="209"/>
      <c r="U342" s="209"/>
      <c r="V342" s="209"/>
      <c r="W342" s="209"/>
      <c r="X342" s="209"/>
      <c r="Y342" s="209"/>
      <c r="Z342" s="209"/>
      <c r="AA342" s="209"/>
      <c r="AB342" s="209"/>
      <c r="AC342" s="209"/>
      <c r="AD342" s="209"/>
      <c r="AE342" s="209"/>
      <c r="AF342" s="209"/>
      <c r="AG342" s="209"/>
      <c r="AH342" s="209"/>
      <c r="AI342" s="209"/>
      <c r="AJ342" s="209"/>
      <c r="AK342" s="207"/>
      <c r="AL342" s="209"/>
      <c r="AM342" s="209"/>
      <c r="AN342" s="209"/>
      <c r="AO342" s="209"/>
      <c r="AP342" s="207"/>
      <c r="AQ342" s="207"/>
      <c r="AR342" s="353"/>
    </row>
    <row r="343" spans="1:44" ht="18" customHeight="1">
      <c r="A343" s="321"/>
      <c r="B343" s="200" t="s">
        <v>354</v>
      </c>
      <c r="C343" s="348"/>
      <c r="D343" s="261" t="s">
        <v>43</v>
      </c>
      <c r="E343" s="209">
        <f t="shared" si="528"/>
        <v>102825.45681999999</v>
      </c>
      <c r="F343" s="209">
        <f t="shared" si="529"/>
        <v>84123.365399999995</v>
      </c>
      <c r="G343" s="208">
        <f t="shared" si="530"/>
        <v>81.811808088789974</v>
      </c>
      <c r="H343" s="173">
        <f>17156.4+0.01+1864.66</f>
        <v>19021.07</v>
      </c>
      <c r="I343" s="173">
        <f>17156.4+0.01+1864.66</f>
        <v>19021.07</v>
      </c>
      <c r="J343" s="209"/>
      <c r="K343" s="209">
        <v>26205.795910000001</v>
      </c>
      <c r="L343" s="209">
        <v>26205.795910000001</v>
      </c>
      <c r="M343" s="209"/>
      <c r="N343" s="209"/>
      <c r="O343" s="209"/>
      <c r="P343" s="209"/>
      <c r="Q343" s="209">
        <f>R343</f>
        <v>4377.95604</v>
      </c>
      <c r="R343" s="209">
        <v>4377.95604</v>
      </c>
      <c r="S343" s="209">
        <f t="shared" si="532"/>
        <v>1</v>
      </c>
      <c r="T343" s="209">
        <v>9432.3155100000004</v>
      </c>
      <c r="U343" s="209">
        <v>9432.3155100000004</v>
      </c>
      <c r="V343" s="209"/>
      <c r="W343" s="209"/>
      <c r="X343" s="209"/>
      <c r="Y343" s="209"/>
      <c r="Z343" s="209"/>
      <c r="AA343" s="209"/>
      <c r="AB343" s="209"/>
      <c r="AC343" s="173"/>
      <c r="AD343" s="209"/>
      <c r="AE343" s="209"/>
      <c r="AF343" s="209">
        <v>25086.227940000001</v>
      </c>
      <c r="AG343" s="209">
        <v>25086.227940000001</v>
      </c>
      <c r="AH343" s="209"/>
      <c r="AI343" s="209">
        <v>18702.091420000001</v>
      </c>
      <c r="AJ343" s="209"/>
      <c r="AK343" s="207"/>
      <c r="AL343" s="209"/>
      <c r="AM343" s="209"/>
      <c r="AN343" s="209"/>
      <c r="AO343" s="209"/>
      <c r="AP343" s="207"/>
      <c r="AQ343" s="207"/>
      <c r="AR343" s="353"/>
    </row>
    <row r="344" spans="1:44" ht="18" customHeight="1">
      <c r="A344" s="321"/>
      <c r="B344" s="200" t="s">
        <v>355</v>
      </c>
      <c r="C344" s="348"/>
      <c r="D344" s="261" t="s">
        <v>43</v>
      </c>
      <c r="E344" s="209">
        <f t="shared" si="528"/>
        <v>36596.888869999995</v>
      </c>
      <c r="F344" s="209">
        <f t="shared" si="529"/>
        <v>31629.542389999995</v>
      </c>
      <c r="G344" s="208">
        <f t="shared" si="530"/>
        <v>86.426861316968555</v>
      </c>
      <c r="H344" s="173">
        <v>5556.5</v>
      </c>
      <c r="I344" s="173">
        <v>5556.5</v>
      </c>
      <c r="J344" s="209"/>
      <c r="K344" s="209">
        <v>10349.398499999999</v>
      </c>
      <c r="L344" s="209">
        <v>10349.398499999999</v>
      </c>
      <c r="M344" s="209"/>
      <c r="N344" s="209"/>
      <c r="O344" s="209"/>
      <c r="P344" s="209"/>
      <c r="Q344" s="209">
        <f>R344</f>
        <v>2086.4180700000002</v>
      </c>
      <c r="R344" s="209">
        <v>2086.4180700000002</v>
      </c>
      <c r="S344" s="209">
        <f t="shared" si="532"/>
        <v>1</v>
      </c>
      <c r="T344" s="209">
        <v>3602.73522</v>
      </c>
      <c r="U344" s="209">
        <v>3602.73522</v>
      </c>
      <c r="V344" s="209"/>
      <c r="W344" s="209"/>
      <c r="X344" s="209"/>
      <c r="Y344" s="209"/>
      <c r="Z344" s="209"/>
      <c r="AA344" s="209"/>
      <c r="AB344" s="209"/>
      <c r="AC344" s="173"/>
      <c r="AD344" s="209"/>
      <c r="AE344" s="209"/>
      <c r="AF344" s="209">
        <v>10034.490599999999</v>
      </c>
      <c r="AG344" s="209">
        <v>10034.490599999999</v>
      </c>
      <c r="AH344" s="209"/>
      <c r="AI344" s="209">
        <v>4967.3464800000002</v>
      </c>
      <c r="AJ344" s="209"/>
      <c r="AK344" s="207"/>
      <c r="AL344" s="209"/>
      <c r="AM344" s="209"/>
      <c r="AN344" s="209"/>
      <c r="AO344" s="209"/>
      <c r="AP344" s="207"/>
      <c r="AQ344" s="207"/>
      <c r="AR344" s="353"/>
    </row>
    <row r="345" spans="1:44" ht="18" customHeight="1">
      <c r="A345" s="321"/>
      <c r="B345" s="200" t="s">
        <v>356</v>
      </c>
      <c r="C345" s="348"/>
      <c r="D345" s="261" t="s">
        <v>43</v>
      </c>
      <c r="E345" s="209">
        <f t="shared" si="528"/>
        <v>54702.959430000003</v>
      </c>
      <c r="F345" s="209">
        <f t="shared" si="529"/>
        <v>54702.959430000003</v>
      </c>
      <c r="G345" s="208">
        <f t="shared" si="530"/>
        <v>100</v>
      </c>
      <c r="H345" s="173">
        <v>5168.7</v>
      </c>
      <c r="I345" s="173">
        <v>5168.7</v>
      </c>
      <c r="J345" s="209"/>
      <c r="K345" s="209">
        <v>34736.718520000002</v>
      </c>
      <c r="L345" s="209">
        <v>34736.718520000002</v>
      </c>
      <c r="M345" s="209"/>
      <c r="N345" s="209"/>
      <c r="O345" s="209"/>
      <c r="P345" s="209"/>
      <c r="Q345" s="209">
        <f>R345</f>
        <v>4107.1306500000001</v>
      </c>
      <c r="R345" s="209">
        <v>4107.1306500000001</v>
      </c>
      <c r="S345" s="209">
        <f t="shared" si="532"/>
        <v>1</v>
      </c>
      <c r="T345" s="209">
        <v>10690.410260000001</v>
      </c>
      <c r="U345" s="209">
        <v>10690.410260000001</v>
      </c>
      <c r="V345" s="209"/>
      <c r="W345" s="209"/>
      <c r="X345" s="209"/>
      <c r="Y345" s="209"/>
      <c r="Z345" s="209"/>
      <c r="AA345" s="209"/>
      <c r="AB345" s="209"/>
      <c r="AC345" s="173"/>
      <c r="AD345" s="209"/>
      <c r="AE345" s="209"/>
      <c r="AF345" s="173"/>
      <c r="AG345" s="209"/>
      <c r="AH345" s="209"/>
      <c r="AI345" s="209"/>
      <c r="AJ345" s="209"/>
      <c r="AK345" s="207"/>
      <c r="AL345" s="209"/>
      <c r="AM345" s="209"/>
      <c r="AN345" s="209"/>
      <c r="AO345" s="209"/>
      <c r="AP345" s="207"/>
      <c r="AQ345" s="207"/>
      <c r="AR345" s="353"/>
    </row>
    <row r="346" spans="1:44" ht="18" customHeight="1">
      <c r="A346" s="322"/>
      <c r="B346" s="200" t="s">
        <v>357</v>
      </c>
      <c r="C346" s="336"/>
      <c r="D346" s="261" t="s">
        <v>43</v>
      </c>
      <c r="E346" s="209">
        <f t="shared" si="528"/>
        <v>63860.768250000001</v>
      </c>
      <c r="F346" s="209">
        <f t="shared" si="529"/>
        <v>58115.313470000001</v>
      </c>
      <c r="G346" s="208">
        <f t="shared" si="530"/>
        <v>91.003154303581368</v>
      </c>
      <c r="H346" s="173">
        <v>6847.5</v>
      </c>
      <c r="I346" s="173">
        <v>6847.5</v>
      </c>
      <c r="J346" s="209"/>
      <c r="K346" s="209">
        <v>19226.91215</v>
      </c>
      <c r="L346" s="209">
        <v>19226.91215</v>
      </c>
      <c r="M346" s="209"/>
      <c r="N346" s="209"/>
      <c r="O346" s="209"/>
      <c r="P346" s="209"/>
      <c r="Q346" s="209">
        <f>R346</f>
        <v>3878.08428</v>
      </c>
      <c r="R346" s="209">
        <v>3878.08428</v>
      </c>
      <c r="S346" s="209">
        <f t="shared" si="532"/>
        <v>1</v>
      </c>
      <c r="T346" s="209">
        <v>7863.8570399999999</v>
      </c>
      <c r="U346" s="209">
        <v>7863.8570399999999</v>
      </c>
      <c r="V346" s="209"/>
      <c r="W346" s="209"/>
      <c r="X346" s="209"/>
      <c r="Y346" s="209"/>
      <c r="Z346" s="209"/>
      <c r="AA346" s="209"/>
      <c r="AB346" s="209"/>
      <c r="AC346" s="209"/>
      <c r="AD346" s="209"/>
      <c r="AE346" s="209"/>
      <c r="AF346" s="209">
        <v>20298.96</v>
      </c>
      <c r="AG346" s="209">
        <v>20298.96</v>
      </c>
      <c r="AH346" s="209"/>
      <c r="AI346" s="209">
        <v>5745.45478</v>
      </c>
      <c r="AJ346" s="209"/>
      <c r="AK346" s="207"/>
      <c r="AL346" s="209"/>
      <c r="AM346" s="209"/>
      <c r="AN346" s="209"/>
      <c r="AO346" s="209"/>
      <c r="AP346" s="207"/>
      <c r="AQ346" s="207"/>
      <c r="AR346" s="354"/>
    </row>
    <row r="347" spans="1:44" s="119" customFormat="1" ht="22.15" customHeight="1">
      <c r="A347" s="320" t="s">
        <v>359</v>
      </c>
      <c r="B347" s="319" t="s">
        <v>433</v>
      </c>
      <c r="C347" s="335" t="s">
        <v>324</v>
      </c>
      <c r="D347" s="115" t="s">
        <v>41</v>
      </c>
      <c r="E347" s="208">
        <f>SUM(E348:E350)</f>
        <v>25714.68491</v>
      </c>
      <c r="F347" s="208">
        <f>SUM(F348:F350)</f>
        <v>11401.039479999999</v>
      </c>
      <c r="G347" s="208">
        <f>F347/E347*100</f>
        <v>44.336687460503668</v>
      </c>
      <c r="H347" s="208">
        <f>SUM(H348:H350)</f>
        <v>0</v>
      </c>
      <c r="I347" s="208">
        <f t="shared" ref="I347:AQ347" si="533">SUM(I348:I350)</f>
        <v>0</v>
      </c>
      <c r="J347" s="208">
        <f t="shared" si="533"/>
        <v>0</v>
      </c>
      <c r="K347" s="208">
        <f t="shared" si="533"/>
        <v>2384.7782399999996</v>
      </c>
      <c r="L347" s="208">
        <f t="shared" si="533"/>
        <v>2384.7782399999996</v>
      </c>
      <c r="M347" s="208">
        <f t="shared" si="533"/>
        <v>1</v>
      </c>
      <c r="N347" s="208">
        <f t="shared" si="533"/>
        <v>2085.83295</v>
      </c>
      <c r="O347" s="208">
        <f t="shared" si="533"/>
        <v>2085.83295</v>
      </c>
      <c r="P347" s="208">
        <f t="shared" si="533"/>
        <v>1</v>
      </c>
      <c r="Q347" s="208">
        <f t="shared" si="533"/>
        <v>1836.2024199999998</v>
      </c>
      <c r="R347" s="208">
        <f t="shared" si="533"/>
        <v>1836.2024199999998</v>
      </c>
      <c r="S347" s="208">
        <f t="shared" si="533"/>
        <v>1</v>
      </c>
      <c r="T347" s="208">
        <f t="shared" si="533"/>
        <v>1111.8714100000002</v>
      </c>
      <c r="U347" s="208">
        <f t="shared" si="533"/>
        <v>1111.8714100000002</v>
      </c>
      <c r="V347" s="208">
        <f t="shared" si="533"/>
        <v>0</v>
      </c>
      <c r="W347" s="208">
        <f t="shared" si="533"/>
        <v>2257.0388899999998</v>
      </c>
      <c r="X347" s="208">
        <f t="shared" si="533"/>
        <v>2257.0388899999998</v>
      </c>
      <c r="Y347" s="208">
        <f t="shared" si="533"/>
        <v>0</v>
      </c>
      <c r="Z347" s="208">
        <f t="shared" si="533"/>
        <v>577.46262000000002</v>
      </c>
      <c r="AA347" s="208">
        <f t="shared" si="533"/>
        <v>577.46262000000002</v>
      </c>
      <c r="AB347" s="208">
        <f t="shared" si="533"/>
        <v>0</v>
      </c>
      <c r="AC347" s="208">
        <f t="shared" si="533"/>
        <v>616.79102</v>
      </c>
      <c r="AD347" s="208">
        <f t="shared" si="533"/>
        <v>616.79102</v>
      </c>
      <c r="AE347" s="208">
        <f t="shared" si="533"/>
        <v>0</v>
      </c>
      <c r="AF347" s="208">
        <f t="shared" si="533"/>
        <v>531.06192999999996</v>
      </c>
      <c r="AG347" s="208">
        <f t="shared" si="533"/>
        <v>531.06192999999996</v>
      </c>
      <c r="AH347" s="208">
        <f t="shared" si="533"/>
        <v>0</v>
      </c>
      <c r="AI347" s="208">
        <f t="shared" si="533"/>
        <v>2312</v>
      </c>
      <c r="AJ347" s="208">
        <f t="shared" si="533"/>
        <v>0</v>
      </c>
      <c r="AK347" s="206">
        <f t="shared" si="533"/>
        <v>0</v>
      </c>
      <c r="AL347" s="208">
        <f t="shared" si="533"/>
        <v>2312</v>
      </c>
      <c r="AM347" s="208">
        <f t="shared" si="533"/>
        <v>0</v>
      </c>
      <c r="AN347" s="208">
        <f t="shared" si="533"/>
        <v>0</v>
      </c>
      <c r="AO347" s="208">
        <f t="shared" si="533"/>
        <v>9689.6454300000005</v>
      </c>
      <c r="AP347" s="206">
        <f t="shared" si="533"/>
        <v>0</v>
      </c>
      <c r="AQ347" s="206">
        <f t="shared" si="533"/>
        <v>0</v>
      </c>
      <c r="AR347" s="352"/>
    </row>
    <row r="348" spans="1:44" ht="31.5">
      <c r="A348" s="321"/>
      <c r="B348" s="319"/>
      <c r="C348" s="348"/>
      <c r="D348" s="260" t="s">
        <v>37</v>
      </c>
      <c r="E348" s="209">
        <f t="shared" ref="E348:E356" si="534">H348+K348+N348+Q348+T348+W348+Z348+AC348+AF348+AI348+AL348+AO348</f>
        <v>0</v>
      </c>
      <c r="F348" s="209">
        <f t="shared" ref="F348:F356" si="535">I348+L348+O348+R348+U348+X348+AA348+AD348+AG348+AJ348+AM348+AP348</f>
        <v>0</v>
      </c>
      <c r="G348" s="208" t="e">
        <f t="shared" ref="G348:G361" si="536">F348/E348*100</f>
        <v>#DIV/0!</v>
      </c>
      <c r="H348" s="209"/>
      <c r="I348" s="209"/>
      <c r="J348" s="209"/>
      <c r="K348" s="209"/>
      <c r="L348" s="209"/>
      <c r="M348" s="209"/>
      <c r="N348" s="209"/>
      <c r="O348" s="209"/>
      <c r="P348" s="209"/>
      <c r="Q348" s="209"/>
      <c r="R348" s="209"/>
      <c r="S348" s="209"/>
      <c r="T348" s="209"/>
      <c r="U348" s="209"/>
      <c r="V348" s="209"/>
      <c r="W348" s="209"/>
      <c r="X348" s="209"/>
      <c r="Y348" s="209"/>
      <c r="Z348" s="209"/>
      <c r="AA348" s="209"/>
      <c r="AB348" s="209"/>
      <c r="AC348" s="209"/>
      <c r="AD348" s="209"/>
      <c r="AE348" s="209"/>
      <c r="AF348" s="209"/>
      <c r="AG348" s="209"/>
      <c r="AH348" s="209"/>
      <c r="AI348" s="209"/>
      <c r="AJ348" s="209"/>
      <c r="AK348" s="207"/>
      <c r="AL348" s="209"/>
      <c r="AM348" s="209"/>
      <c r="AN348" s="209"/>
      <c r="AO348" s="209"/>
      <c r="AP348" s="207"/>
      <c r="AQ348" s="207"/>
      <c r="AR348" s="353"/>
    </row>
    <row r="349" spans="1:44" ht="31.15" customHeight="1">
      <c r="A349" s="321"/>
      <c r="B349" s="319"/>
      <c r="C349" s="348"/>
      <c r="D349" s="260" t="s">
        <v>2</v>
      </c>
      <c r="E349" s="209">
        <f t="shared" si="534"/>
        <v>0</v>
      </c>
      <c r="F349" s="209">
        <f t="shared" si="535"/>
        <v>0</v>
      </c>
      <c r="G349" s="208" t="e">
        <f t="shared" si="536"/>
        <v>#DIV/0!</v>
      </c>
      <c r="H349" s="209"/>
      <c r="I349" s="209"/>
      <c r="J349" s="209"/>
      <c r="K349" s="209"/>
      <c r="L349" s="209"/>
      <c r="M349" s="209"/>
      <c r="N349" s="209"/>
      <c r="O349" s="209"/>
      <c r="P349" s="209"/>
      <c r="Q349" s="209"/>
      <c r="R349" s="209"/>
      <c r="S349" s="209"/>
      <c r="T349" s="209"/>
      <c r="U349" s="209"/>
      <c r="V349" s="209"/>
      <c r="W349" s="209"/>
      <c r="X349" s="209"/>
      <c r="Y349" s="209"/>
      <c r="Z349" s="209"/>
      <c r="AA349" s="209"/>
      <c r="AB349" s="209"/>
      <c r="AC349" s="209"/>
      <c r="AD349" s="209"/>
      <c r="AE349" s="209"/>
      <c r="AF349" s="209"/>
      <c r="AG349" s="209"/>
      <c r="AH349" s="209"/>
      <c r="AI349" s="209"/>
      <c r="AJ349" s="209"/>
      <c r="AK349" s="207"/>
      <c r="AL349" s="209"/>
      <c r="AM349" s="209"/>
      <c r="AN349" s="209"/>
      <c r="AO349" s="209"/>
      <c r="AP349" s="207"/>
      <c r="AQ349" s="207"/>
      <c r="AR349" s="353"/>
    </row>
    <row r="350" spans="1:44" ht="28.5" customHeight="1">
      <c r="A350" s="321"/>
      <c r="B350" s="319"/>
      <c r="C350" s="348"/>
      <c r="D350" s="261" t="s">
        <v>43</v>
      </c>
      <c r="E350" s="209">
        <f t="shared" si="534"/>
        <v>25714.68491</v>
      </c>
      <c r="F350" s="209">
        <f t="shared" si="535"/>
        <v>11401.039479999999</v>
      </c>
      <c r="G350" s="208">
        <f t="shared" si="536"/>
        <v>44.336687460503668</v>
      </c>
      <c r="H350" s="209">
        <f>SUM(H351:H356)</f>
        <v>0</v>
      </c>
      <c r="I350" s="209">
        <f t="shared" ref="I350:AQ350" si="537">SUM(I351:I356)</f>
        <v>0</v>
      </c>
      <c r="J350" s="209">
        <f t="shared" si="537"/>
        <v>0</v>
      </c>
      <c r="K350" s="209">
        <f t="shared" si="537"/>
        <v>2384.7782399999996</v>
      </c>
      <c r="L350" s="209">
        <f t="shared" si="537"/>
        <v>2384.7782399999996</v>
      </c>
      <c r="M350" s="209">
        <f t="shared" ref="M350:M356" si="538">L350/K350</f>
        <v>1</v>
      </c>
      <c r="N350" s="209">
        <f t="shared" si="537"/>
        <v>2085.83295</v>
      </c>
      <c r="O350" s="209">
        <f t="shared" si="537"/>
        <v>2085.83295</v>
      </c>
      <c r="P350" s="209">
        <f t="shared" ref="P350:P356" si="539">O350/N350</f>
        <v>1</v>
      </c>
      <c r="Q350" s="209">
        <f t="shared" si="537"/>
        <v>1836.2024199999998</v>
      </c>
      <c r="R350" s="209">
        <f t="shared" si="537"/>
        <v>1836.2024199999998</v>
      </c>
      <c r="S350" s="209">
        <f t="shared" ref="S350:S364" si="540">R350/Q350</f>
        <v>1</v>
      </c>
      <c r="T350" s="209">
        <f t="shared" si="537"/>
        <v>1111.8714100000002</v>
      </c>
      <c r="U350" s="209">
        <f t="shared" si="537"/>
        <v>1111.8714100000002</v>
      </c>
      <c r="V350" s="209">
        <f t="shared" si="537"/>
        <v>0</v>
      </c>
      <c r="W350" s="209">
        <f t="shared" si="537"/>
        <v>2257.0388899999998</v>
      </c>
      <c r="X350" s="209">
        <f t="shared" si="537"/>
        <v>2257.0388899999998</v>
      </c>
      <c r="Y350" s="209">
        <f t="shared" si="537"/>
        <v>0</v>
      </c>
      <c r="Z350" s="209">
        <f t="shared" si="537"/>
        <v>577.46262000000002</v>
      </c>
      <c r="AA350" s="209">
        <f t="shared" si="537"/>
        <v>577.46262000000002</v>
      </c>
      <c r="AB350" s="209">
        <f t="shared" si="537"/>
        <v>0</v>
      </c>
      <c r="AC350" s="209">
        <f t="shared" si="537"/>
        <v>616.79102</v>
      </c>
      <c r="AD350" s="209">
        <f t="shared" si="537"/>
        <v>616.79102</v>
      </c>
      <c r="AE350" s="209">
        <f t="shared" si="537"/>
        <v>0</v>
      </c>
      <c r="AF350" s="209">
        <f t="shared" si="537"/>
        <v>531.06192999999996</v>
      </c>
      <c r="AG350" s="209">
        <f t="shared" si="537"/>
        <v>531.06192999999996</v>
      </c>
      <c r="AH350" s="209">
        <f t="shared" si="537"/>
        <v>0</v>
      </c>
      <c r="AI350" s="209">
        <f t="shared" si="537"/>
        <v>2312</v>
      </c>
      <c r="AJ350" s="209">
        <f t="shared" si="537"/>
        <v>0</v>
      </c>
      <c r="AK350" s="207">
        <f t="shared" si="537"/>
        <v>0</v>
      </c>
      <c r="AL350" s="209">
        <f t="shared" si="537"/>
        <v>2312</v>
      </c>
      <c r="AM350" s="209">
        <f t="shared" si="537"/>
        <v>0</v>
      </c>
      <c r="AN350" s="209">
        <f t="shared" si="537"/>
        <v>0</v>
      </c>
      <c r="AO350" s="209">
        <f t="shared" si="537"/>
        <v>9689.6454300000005</v>
      </c>
      <c r="AP350" s="207">
        <f t="shared" si="537"/>
        <v>0</v>
      </c>
      <c r="AQ350" s="207">
        <f t="shared" si="537"/>
        <v>0</v>
      </c>
      <c r="AR350" s="353"/>
    </row>
    <row r="351" spans="1:44" ht="16.5" customHeight="1">
      <c r="A351" s="321"/>
      <c r="B351" s="200" t="s">
        <v>352</v>
      </c>
      <c r="C351" s="348"/>
      <c r="D351" s="261" t="s">
        <v>43</v>
      </c>
      <c r="E351" s="209">
        <f t="shared" si="534"/>
        <v>1519.50974</v>
      </c>
      <c r="F351" s="209">
        <f t="shared" si="535"/>
        <v>787.12558999999999</v>
      </c>
      <c r="G351" s="208">
        <f t="shared" si="536"/>
        <v>51.801286249076625</v>
      </c>
      <c r="H351" s="209"/>
      <c r="I351" s="209"/>
      <c r="J351" s="209"/>
      <c r="K351" s="209">
        <v>166.45051000000001</v>
      </c>
      <c r="L351" s="209">
        <v>166.45051000000001</v>
      </c>
      <c r="M351" s="209">
        <f t="shared" si="538"/>
        <v>1</v>
      </c>
      <c r="N351" s="209">
        <f t="shared" ref="N351:N356" si="541">O351</f>
        <v>150.12226999999999</v>
      </c>
      <c r="O351" s="209">
        <v>150.12226999999999</v>
      </c>
      <c r="P351" s="209">
        <f t="shared" si="539"/>
        <v>1</v>
      </c>
      <c r="Q351" s="209">
        <f t="shared" ref="Q351:Q356" si="542">R351</f>
        <v>128.18109000000001</v>
      </c>
      <c r="R351" s="209">
        <v>128.18109000000001</v>
      </c>
      <c r="S351" s="209">
        <f t="shared" si="540"/>
        <v>1</v>
      </c>
      <c r="T351" s="209">
        <v>103.34196</v>
      </c>
      <c r="U351" s="209">
        <v>103.34196</v>
      </c>
      <c r="V351" s="209"/>
      <c r="W351" s="209">
        <v>122.04603</v>
      </c>
      <c r="X351" s="209">
        <v>122.04603</v>
      </c>
      <c r="Y351" s="209"/>
      <c r="Z351" s="209">
        <v>43.84798</v>
      </c>
      <c r="AA351" s="209">
        <v>43.84798</v>
      </c>
      <c r="AB351" s="209"/>
      <c r="AC351" s="209">
        <v>28.41236</v>
      </c>
      <c r="AD351" s="209">
        <v>28.41236</v>
      </c>
      <c r="AE351" s="209"/>
      <c r="AF351" s="209">
        <v>44.723390000000002</v>
      </c>
      <c r="AG351" s="209">
        <v>44.723390000000002</v>
      </c>
      <c r="AH351" s="209"/>
      <c r="AI351" s="209">
        <v>130</v>
      </c>
      <c r="AJ351" s="209"/>
      <c r="AK351" s="207"/>
      <c r="AL351" s="209">
        <v>130</v>
      </c>
      <c r="AM351" s="209"/>
      <c r="AN351" s="209"/>
      <c r="AO351" s="209">
        <v>472.38414999999998</v>
      </c>
      <c r="AP351" s="207"/>
      <c r="AQ351" s="207"/>
      <c r="AR351" s="353"/>
    </row>
    <row r="352" spans="1:44" ht="16.5" customHeight="1">
      <c r="A352" s="321"/>
      <c r="B352" s="200" t="s">
        <v>353</v>
      </c>
      <c r="C352" s="348"/>
      <c r="D352" s="261" t="s">
        <v>43</v>
      </c>
      <c r="E352" s="209">
        <f t="shared" si="534"/>
        <v>610.28931999999998</v>
      </c>
      <c r="F352" s="209">
        <f t="shared" si="535"/>
        <v>184.06633000000002</v>
      </c>
      <c r="G352" s="208">
        <f t="shared" si="536"/>
        <v>30.160503218375183</v>
      </c>
      <c r="H352" s="209"/>
      <c r="I352" s="209"/>
      <c r="J352" s="209"/>
      <c r="K352" s="209">
        <v>23.96236</v>
      </c>
      <c r="L352" s="209">
        <v>23.96236</v>
      </c>
      <c r="M352" s="209">
        <f t="shared" si="538"/>
        <v>1</v>
      </c>
      <c r="N352" s="209">
        <f t="shared" si="541"/>
        <v>24.855370000000001</v>
      </c>
      <c r="O352" s="209">
        <v>24.855370000000001</v>
      </c>
      <c r="P352" s="209">
        <f t="shared" si="539"/>
        <v>1</v>
      </c>
      <c r="Q352" s="209">
        <f t="shared" si="542"/>
        <v>26.984729999999999</v>
      </c>
      <c r="R352" s="209">
        <v>26.984729999999999</v>
      </c>
      <c r="S352" s="209">
        <f t="shared" si="540"/>
        <v>1</v>
      </c>
      <c r="T352" s="209">
        <v>22.082249999999998</v>
      </c>
      <c r="U352" s="209">
        <v>22.082249999999998</v>
      </c>
      <c r="V352" s="209"/>
      <c r="W352" s="209">
        <v>24.409690000000001</v>
      </c>
      <c r="X352" s="209">
        <v>24.409690000000001</v>
      </c>
      <c r="Y352" s="209"/>
      <c r="Z352" s="209">
        <v>21.884170000000001</v>
      </c>
      <c r="AA352" s="209">
        <v>21.884170000000001</v>
      </c>
      <c r="AB352" s="209"/>
      <c r="AC352" s="209">
        <v>20.296700000000001</v>
      </c>
      <c r="AD352" s="209">
        <v>20.296700000000001</v>
      </c>
      <c r="AE352" s="209"/>
      <c r="AF352" s="209">
        <v>19.591059999999999</v>
      </c>
      <c r="AG352" s="209">
        <v>19.591059999999999</v>
      </c>
      <c r="AH352" s="209"/>
      <c r="AI352" s="209">
        <v>55</v>
      </c>
      <c r="AJ352" s="209"/>
      <c r="AK352" s="207"/>
      <c r="AL352" s="209">
        <v>55</v>
      </c>
      <c r="AM352" s="209"/>
      <c r="AN352" s="209"/>
      <c r="AO352" s="209">
        <v>316.22298999999998</v>
      </c>
      <c r="AP352" s="207"/>
      <c r="AQ352" s="207"/>
      <c r="AR352" s="353"/>
    </row>
    <row r="353" spans="1:44" ht="16.5" customHeight="1">
      <c r="A353" s="321"/>
      <c r="B353" s="200" t="s">
        <v>354</v>
      </c>
      <c r="C353" s="348"/>
      <c r="D353" s="261" t="s">
        <v>43</v>
      </c>
      <c r="E353" s="209">
        <f t="shared" si="534"/>
        <v>13715.70463</v>
      </c>
      <c r="F353" s="209">
        <f t="shared" si="535"/>
        <v>5646.9779499999995</v>
      </c>
      <c r="G353" s="208">
        <f t="shared" si="536"/>
        <v>41.171621162273453</v>
      </c>
      <c r="H353" s="209"/>
      <c r="I353" s="209"/>
      <c r="J353" s="209"/>
      <c r="K353" s="209">
        <v>1117.68148</v>
      </c>
      <c r="L353" s="209">
        <v>1117.68148</v>
      </c>
      <c r="M353" s="209">
        <f t="shared" si="538"/>
        <v>1</v>
      </c>
      <c r="N353" s="209">
        <f t="shared" si="541"/>
        <v>981.75944000000004</v>
      </c>
      <c r="O353" s="209">
        <v>981.75944000000004</v>
      </c>
      <c r="P353" s="209">
        <f t="shared" si="539"/>
        <v>1</v>
      </c>
      <c r="Q353" s="209">
        <f t="shared" si="542"/>
        <v>836.71194000000003</v>
      </c>
      <c r="R353" s="209">
        <v>836.71194000000003</v>
      </c>
      <c r="S353" s="209">
        <f t="shared" si="540"/>
        <v>1</v>
      </c>
      <c r="T353" s="209">
        <v>839.75687000000005</v>
      </c>
      <c r="U353" s="209">
        <v>839.75687000000005</v>
      </c>
      <c r="V353" s="209"/>
      <c r="W353" s="209">
        <v>801.35762</v>
      </c>
      <c r="X353" s="209">
        <v>801.35762</v>
      </c>
      <c r="Y353" s="209"/>
      <c r="Z353" s="209">
        <v>382.49741999999998</v>
      </c>
      <c r="AA353" s="209">
        <v>382.49741999999998</v>
      </c>
      <c r="AB353" s="209"/>
      <c r="AC353" s="209">
        <v>354.68477000000001</v>
      </c>
      <c r="AD353" s="209">
        <v>354.68477000000001</v>
      </c>
      <c r="AE353" s="209"/>
      <c r="AF353" s="209">
        <v>332.52841000000001</v>
      </c>
      <c r="AG353" s="209">
        <v>332.52841000000001</v>
      </c>
      <c r="AH353" s="209"/>
      <c r="AI353" s="209">
        <v>1334</v>
      </c>
      <c r="AJ353" s="209"/>
      <c r="AK353" s="207"/>
      <c r="AL353" s="209">
        <v>1334</v>
      </c>
      <c r="AM353" s="209"/>
      <c r="AN353" s="209"/>
      <c r="AO353" s="209">
        <v>5400.7266799999998</v>
      </c>
      <c r="AP353" s="207"/>
      <c r="AQ353" s="207"/>
      <c r="AR353" s="353"/>
    </row>
    <row r="354" spans="1:44" ht="16.5" customHeight="1">
      <c r="A354" s="321"/>
      <c r="B354" s="200" t="s">
        <v>355</v>
      </c>
      <c r="C354" s="348"/>
      <c r="D354" s="261" t="s">
        <v>43</v>
      </c>
      <c r="E354" s="209">
        <f t="shared" si="534"/>
        <v>3377.9205000000002</v>
      </c>
      <c r="F354" s="209">
        <f t="shared" si="535"/>
        <v>1514.8890399999998</v>
      </c>
      <c r="G354" s="208">
        <f t="shared" si="536"/>
        <v>44.846793759651824</v>
      </c>
      <c r="H354" s="209"/>
      <c r="I354" s="209"/>
      <c r="J354" s="209"/>
      <c r="K354" s="209">
        <v>371.37774000000002</v>
      </c>
      <c r="L354" s="209">
        <v>371.37774000000002</v>
      </c>
      <c r="M354" s="209">
        <f t="shared" si="538"/>
        <v>1</v>
      </c>
      <c r="N354" s="209">
        <f t="shared" si="541"/>
        <v>302.42081000000002</v>
      </c>
      <c r="O354" s="209">
        <v>302.42081000000002</v>
      </c>
      <c r="P354" s="209">
        <f t="shared" si="539"/>
        <v>1</v>
      </c>
      <c r="Q354" s="209">
        <f t="shared" si="542"/>
        <v>245.71697</v>
      </c>
      <c r="R354" s="209">
        <v>245.71697</v>
      </c>
      <c r="S354" s="209">
        <f t="shared" si="540"/>
        <v>1</v>
      </c>
      <c r="T354" s="209">
        <v>45.373199999999997</v>
      </c>
      <c r="U354" s="209">
        <v>45.373199999999997</v>
      </c>
      <c r="V354" s="209"/>
      <c r="W354" s="209">
        <v>346.53032000000002</v>
      </c>
      <c r="X354" s="209">
        <v>346.53032000000002</v>
      </c>
      <c r="Y354" s="209"/>
      <c r="Z354" s="209">
        <v>48.857390000000002</v>
      </c>
      <c r="AA354" s="209">
        <v>48.857390000000002</v>
      </c>
      <c r="AB354" s="209"/>
      <c r="AC354" s="209">
        <v>102.50624999999999</v>
      </c>
      <c r="AD354" s="209">
        <v>102.50624999999999</v>
      </c>
      <c r="AE354" s="209"/>
      <c r="AF354" s="209">
        <v>52.106360000000002</v>
      </c>
      <c r="AG354" s="209">
        <v>52.106360000000002</v>
      </c>
      <c r="AH354" s="209"/>
      <c r="AI354" s="209">
        <v>280</v>
      </c>
      <c r="AJ354" s="209"/>
      <c r="AK354" s="207"/>
      <c r="AL354" s="209">
        <v>280</v>
      </c>
      <c r="AM354" s="209"/>
      <c r="AN354" s="209"/>
      <c r="AO354" s="209">
        <v>1303.0314599999999</v>
      </c>
      <c r="AP354" s="207"/>
      <c r="AQ354" s="207"/>
      <c r="AR354" s="353"/>
    </row>
    <row r="355" spans="1:44" ht="16.5" customHeight="1">
      <c r="A355" s="321"/>
      <c r="B355" s="200" t="s">
        <v>356</v>
      </c>
      <c r="C355" s="348"/>
      <c r="D355" s="261" t="s">
        <v>43</v>
      </c>
      <c r="E355" s="209">
        <f t="shared" si="534"/>
        <v>3192.8430000000003</v>
      </c>
      <c r="F355" s="209">
        <f t="shared" si="535"/>
        <v>1611.99164</v>
      </c>
      <c r="G355" s="208">
        <f t="shared" si="536"/>
        <v>50.487657551592726</v>
      </c>
      <c r="H355" s="209"/>
      <c r="I355" s="209"/>
      <c r="J355" s="209"/>
      <c r="K355" s="209">
        <v>338.76859999999999</v>
      </c>
      <c r="L355" s="209">
        <v>338.76859999999999</v>
      </c>
      <c r="M355" s="209">
        <f t="shared" si="538"/>
        <v>1</v>
      </c>
      <c r="N355" s="209">
        <f t="shared" si="541"/>
        <v>315.97057999999998</v>
      </c>
      <c r="O355" s="209">
        <v>315.97057999999998</v>
      </c>
      <c r="P355" s="209">
        <f t="shared" si="539"/>
        <v>1</v>
      </c>
      <c r="Q355" s="209">
        <f t="shared" si="542"/>
        <v>298.84478999999999</v>
      </c>
      <c r="R355" s="209">
        <v>298.84478999999999</v>
      </c>
      <c r="S355" s="209">
        <f t="shared" si="540"/>
        <v>1</v>
      </c>
      <c r="T355" s="209">
        <v>59.400730000000003</v>
      </c>
      <c r="U355" s="209">
        <v>59.400730000000003</v>
      </c>
      <c r="V355" s="209"/>
      <c r="W355" s="209">
        <v>480.71120999999999</v>
      </c>
      <c r="X355" s="209">
        <v>480.71120999999999</v>
      </c>
      <c r="Y355" s="209"/>
      <c r="Z355" s="209">
        <v>36.468510000000002</v>
      </c>
      <c r="AA355" s="209">
        <v>36.468510000000002</v>
      </c>
      <c r="AB355" s="209"/>
      <c r="AC355" s="209">
        <v>45.777709999999999</v>
      </c>
      <c r="AD355" s="209">
        <v>45.777709999999999</v>
      </c>
      <c r="AE355" s="209"/>
      <c r="AF355" s="209">
        <v>36.049509999999998</v>
      </c>
      <c r="AG355" s="209">
        <v>36.049509999999998</v>
      </c>
      <c r="AH355" s="209"/>
      <c r="AI355" s="209">
        <v>248</v>
      </c>
      <c r="AJ355" s="209"/>
      <c r="AK355" s="207"/>
      <c r="AL355" s="209">
        <v>248</v>
      </c>
      <c r="AM355" s="209"/>
      <c r="AN355" s="209"/>
      <c r="AO355" s="209">
        <v>1084.8513600000001</v>
      </c>
      <c r="AP355" s="207"/>
      <c r="AQ355" s="207"/>
      <c r="AR355" s="353"/>
    </row>
    <row r="356" spans="1:44" ht="16.5" customHeight="1">
      <c r="A356" s="322"/>
      <c r="B356" s="200" t="s">
        <v>357</v>
      </c>
      <c r="C356" s="336"/>
      <c r="D356" s="261" t="s">
        <v>43</v>
      </c>
      <c r="E356" s="209">
        <f t="shared" si="534"/>
        <v>3298.4177199999999</v>
      </c>
      <c r="F356" s="209">
        <f t="shared" si="535"/>
        <v>1655.98893</v>
      </c>
      <c r="G356" s="208">
        <f t="shared" si="536"/>
        <v>50.205555226037291</v>
      </c>
      <c r="H356" s="209"/>
      <c r="I356" s="209"/>
      <c r="J356" s="209"/>
      <c r="K356" s="209">
        <v>366.53755000000001</v>
      </c>
      <c r="L356" s="209">
        <v>366.53755000000001</v>
      </c>
      <c r="M356" s="209">
        <f t="shared" si="538"/>
        <v>1</v>
      </c>
      <c r="N356" s="209">
        <f t="shared" si="541"/>
        <v>310.70447999999999</v>
      </c>
      <c r="O356" s="209">
        <v>310.70447999999999</v>
      </c>
      <c r="P356" s="209">
        <f t="shared" si="539"/>
        <v>1</v>
      </c>
      <c r="Q356" s="209">
        <f t="shared" si="542"/>
        <v>299.7629</v>
      </c>
      <c r="R356" s="209">
        <v>299.7629</v>
      </c>
      <c r="S356" s="209">
        <f t="shared" si="540"/>
        <v>1</v>
      </c>
      <c r="T356" s="209">
        <v>41.916400000000003</v>
      </c>
      <c r="U356" s="209">
        <v>41.916400000000003</v>
      </c>
      <c r="V356" s="209"/>
      <c r="W356" s="209">
        <v>481.98401999999999</v>
      </c>
      <c r="X356" s="209">
        <v>481.98401999999999</v>
      </c>
      <c r="Y356" s="209"/>
      <c r="Z356" s="209">
        <v>43.907150000000001</v>
      </c>
      <c r="AA356" s="209">
        <v>43.907150000000001</v>
      </c>
      <c r="AB356" s="209"/>
      <c r="AC356" s="209">
        <v>65.113230000000001</v>
      </c>
      <c r="AD356" s="209">
        <v>65.113230000000001</v>
      </c>
      <c r="AE356" s="209"/>
      <c r="AF356" s="209">
        <v>46.063200000000002</v>
      </c>
      <c r="AG356" s="209">
        <v>46.063200000000002</v>
      </c>
      <c r="AH356" s="209"/>
      <c r="AI356" s="209">
        <v>265</v>
      </c>
      <c r="AJ356" s="209"/>
      <c r="AK356" s="207"/>
      <c r="AL356" s="209">
        <v>265</v>
      </c>
      <c r="AM356" s="209"/>
      <c r="AN356" s="209"/>
      <c r="AO356" s="209">
        <v>1112.4287899999999</v>
      </c>
      <c r="AP356" s="207"/>
      <c r="AQ356" s="207"/>
      <c r="AR356" s="354"/>
    </row>
    <row r="357" spans="1:44" ht="85.5" customHeight="1">
      <c r="A357" s="320" t="s">
        <v>495</v>
      </c>
      <c r="B357" s="200" t="s">
        <v>568</v>
      </c>
      <c r="C357" s="335" t="s">
        <v>324</v>
      </c>
      <c r="D357" s="261" t="s">
        <v>43</v>
      </c>
      <c r="E357" s="209">
        <f t="shared" ref="E357:E358" si="543">H357+K357+N357+Q357+T357+W357+Z357+AC357+AF357+AI357+AL357+AO357</f>
        <v>37870.278780000001</v>
      </c>
      <c r="F357" s="209">
        <f t="shared" ref="F357:F358" si="544">I357+L357+O357+R357+U357+X357+AA357+AD357+AG357+AJ357+AM357+AP357</f>
        <v>30153.249940000002</v>
      </c>
      <c r="G357" s="208">
        <f t="shared" si="536"/>
        <v>79.622466248979649</v>
      </c>
      <c r="H357" s="209">
        <f>H358</f>
        <v>0</v>
      </c>
      <c r="I357" s="209">
        <f t="shared" ref="I357:AQ362" si="545">I358</f>
        <v>0</v>
      </c>
      <c r="J357" s="209">
        <f t="shared" si="545"/>
        <v>0</v>
      </c>
      <c r="K357" s="209">
        <f t="shared" si="545"/>
        <v>0</v>
      </c>
      <c r="L357" s="209">
        <f t="shared" si="545"/>
        <v>0</v>
      </c>
      <c r="M357" s="209">
        <f t="shared" si="545"/>
        <v>0</v>
      </c>
      <c r="N357" s="209">
        <f t="shared" si="545"/>
        <v>0</v>
      </c>
      <c r="O357" s="209">
        <f t="shared" si="545"/>
        <v>0</v>
      </c>
      <c r="P357" s="209">
        <f t="shared" si="545"/>
        <v>0</v>
      </c>
      <c r="Q357" s="209">
        <f t="shared" si="545"/>
        <v>0</v>
      </c>
      <c r="R357" s="209">
        <f t="shared" si="545"/>
        <v>0</v>
      </c>
      <c r="S357" s="209">
        <f t="shared" si="545"/>
        <v>0</v>
      </c>
      <c r="T357" s="209">
        <f t="shared" si="545"/>
        <v>9897.5973599999998</v>
      </c>
      <c r="U357" s="209">
        <f t="shared" si="545"/>
        <v>9897.5973599999998</v>
      </c>
      <c r="V357" s="209">
        <f t="shared" si="545"/>
        <v>0</v>
      </c>
      <c r="W357" s="209">
        <f t="shared" si="545"/>
        <v>0</v>
      </c>
      <c r="X357" s="209">
        <f t="shared" si="545"/>
        <v>0</v>
      </c>
      <c r="Y357" s="209">
        <f t="shared" si="545"/>
        <v>0</v>
      </c>
      <c r="Z357" s="209">
        <f t="shared" si="545"/>
        <v>10211.90647</v>
      </c>
      <c r="AA357" s="209">
        <f t="shared" si="545"/>
        <v>10211.90647</v>
      </c>
      <c r="AB357" s="209">
        <f t="shared" si="545"/>
        <v>0</v>
      </c>
      <c r="AC357" s="209">
        <f t="shared" si="545"/>
        <v>10043.74611</v>
      </c>
      <c r="AD357" s="209">
        <f t="shared" si="545"/>
        <v>10043.74611</v>
      </c>
      <c r="AE357" s="209">
        <f t="shared" si="545"/>
        <v>0</v>
      </c>
      <c r="AF357" s="209">
        <f t="shared" si="545"/>
        <v>0</v>
      </c>
      <c r="AG357" s="209">
        <f t="shared" si="545"/>
        <v>0</v>
      </c>
      <c r="AH357" s="209">
        <f t="shared" si="545"/>
        <v>0</v>
      </c>
      <c r="AI357" s="209">
        <f t="shared" si="545"/>
        <v>7716.9652699999997</v>
      </c>
      <c r="AJ357" s="209">
        <f t="shared" si="545"/>
        <v>0</v>
      </c>
      <c r="AK357" s="207">
        <f t="shared" si="545"/>
        <v>0</v>
      </c>
      <c r="AL357" s="209">
        <f t="shared" si="545"/>
        <v>0</v>
      </c>
      <c r="AM357" s="209">
        <f t="shared" si="545"/>
        <v>0</v>
      </c>
      <c r="AN357" s="209">
        <f t="shared" si="545"/>
        <v>0</v>
      </c>
      <c r="AO357" s="209">
        <f t="shared" si="545"/>
        <v>6.3570000000000002E-2</v>
      </c>
      <c r="AP357" s="207">
        <f t="shared" si="545"/>
        <v>0</v>
      </c>
      <c r="AQ357" s="207">
        <f t="shared" si="545"/>
        <v>0</v>
      </c>
      <c r="AR357" s="268"/>
    </row>
    <row r="358" spans="1:44" ht="16.5" customHeight="1">
      <c r="A358" s="321"/>
      <c r="B358" s="200" t="s">
        <v>43</v>
      </c>
      <c r="C358" s="348"/>
      <c r="D358" s="355" t="s">
        <v>43</v>
      </c>
      <c r="E358" s="209">
        <f t="shared" si="543"/>
        <v>37870.278780000001</v>
      </c>
      <c r="F358" s="209">
        <f t="shared" si="544"/>
        <v>30153.249940000002</v>
      </c>
      <c r="G358" s="208">
        <f t="shared" si="536"/>
        <v>79.622466248979649</v>
      </c>
      <c r="H358" s="209">
        <f>H359+H360+H361</f>
        <v>0</v>
      </c>
      <c r="I358" s="209">
        <f t="shared" ref="I358:AM358" si="546">I359+I360+I361</f>
        <v>0</v>
      </c>
      <c r="J358" s="209">
        <f t="shared" si="546"/>
        <v>0</v>
      </c>
      <c r="K358" s="209">
        <f t="shared" si="546"/>
        <v>0</v>
      </c>
      <c r="L358" s="209">
        <f t="shared" si="546"/>
        <v>0</v>
      </c>
      <c r="M358" s="209">
        <f t="shared" si="546"/>
        <v>0</v>
      </c>
      <c r="N358" s="209">
        <f t="shared" si="546"/>
        <v>0</v>
      </c>
      <c r="O358" s="209">
        <f t="shared" si="546"/>
        <v>0</v>
      </c>
      <c r="P358" s="209">
        <f t="shared" si="546"/>
        <v>0</v>
      </c>
      <c r="Q358" s="209">
        <f t="shared" si="546"/>
        <v>0</v>
      </c>
      <c r="R358" s="209">
        <f t="shared" si="546"/>
        <v>0</v>
      </c>
      <c r="S358" s="209">
        <f t="shared" si="546"/>
        <v>0</v>
      </c>
      <c r="T358" s="209">
        <f t="shared" si="546"/>
        <v>9897.5973599999998</v>
      </c>
      <c r="U358" s="209">
        <f t="shared" si="546"/>
        <v>9897.5973599999998</v>
      </c>
      <c r="V358" s="209">
        <f t="shared" si="546"/>
        <v>0</v>
      </c>
      <c r="W358" s="209">
        <f t="shared" si="546"/>
        <v>0</v>
      </c>
      <c r="X358" s="209">
        <f t="shared" si="546"/>
        <v>0</v>
      </c>
      <c r="Y358" s="209">
        <f t="shared" si="546"/>
        <v>0</v>
      </c>
      <c r="Z358" s="209">
        <f t="shared" si="546"/>
        <v>10211.90647</v>
      </c>
      <c r="AA358" s="209">
        <f t="shared" si="546"/>
        <v>10211.90647</v>
      </c>
      <c r="AB358" s="209">
        <f t="shared" si="546"/>
        <v>0</v>
      </c>
      <c r="AC358" s="209">
        <f t="shared" si="546"/>
        <v>10043.74611</v>
      </c>
      <c r="AD358" s="209">
        <f t="shared" si="546"/>
        <v>10043.74611</v>
      </c>
      <c r="AE358" s="209">
        <f t="shared" si="546"/>
        <v>0</v>
      </c>
      <c r="AF358" s="209">
        <f t="shared" si="546"/>
        <v>0</v>
      </c>
      <c r="AG358" s="209">
        <f t="shared" si="546"/>
        <v>0</v>
      </c>
      <c r="AH358" s="209">
        <f t="shared" si="546"/>
        <v>0</v>
      </c>
      <c r="AI358" s="209">
        <f t="shared" si="546"/>
        <v>7716.9652699999997</v>
      </c>
      <c r="AJ358" s="209">
        <f t="shared" si="546"/>
        <v>0</v>
      </c>
      <c r="AK358" s="209">
        <f t="shared" si="546"/>
        <v>0</v>
      </c>
      <c r="AL358" s="209">
        <f t="shared" si="546"/>
        <v>0</v>
      </c>
      <c r="AM358" s="209">
        <f t="shared" si="546"/>
        <v>0</v>
      </c>
      <c r="AN358" s="209">
        <f t="shared" ref="AN358" si="547">AN359+AN360+AN361</f>
        <v>0</v>
      </c>
      <c r="AO358" s="209">
        <f t="shared" ref="AO358" si="548">AO359+AO360+AO361</f>
        <v>6.3570000000000002E-2</v>
      </c>
      <c r="AP358" s="209">
        <f t="shared" ref="AP358" si="549">AP359+AP360+AP361</f>
        <v>0</v>
      </c>
      <c r="AQ358" s="209">
        <f t="shared" ref="AQ358" si="550">AQ359+AQ360+AQ361</f>
        <v>0</v>
      </c>
      <c r="AR358" s="268"/>
    </row>
    <row r="359" spans="1:44" ht="16.5" customHeight="1">
      <c r="A359" s="321"/>
      <c r="B359" s="200" t="s">
        <v>541</v>
      </c>
      <c r="C359" s="348"/>
      <c r="D359" s="356"/>
      <c r="E359" s="209">
        <f t="shared" ref="E359:E361" si="551">H359+K359+N359+Q359+T359+W359+Z359+AC359+AF359+AI359+AL359+AO359</f>
        <v>19941.407039999998</v>
      </c>
      <c r="F359" s="209">
        <f t="shared" ref="F359:F361" si="552">I359+L359+O359+R359+U359+X359+AA359+AD359+AG359+AJ359+AM359+AP359</f>
        <v>19941.34347</v>
      </c>
      <c r="G359" s="208">
        <f t="shared" si="536"/>
        <v>99.999681216075317</v>
      </c>
      <c r="H359" s="209"/>
      <c r="I359" s="209"/>
      <c r="J359" s="209"/>
      <c r="K359" s="209"/>
      <c r="L359" s="209"/>
      <c r="M359" s="209"/>
      <c r="N359" s="209"/>
      <c r="O359" s="209"/>
      <c r="P359" s="209"/>
      <c r="Q359" s="209"/>
      <c r="R359" s="209"/>
      <c r="S359" s="209"/>
      <c r="T359" s="209">
        <v>9897.5973599999998</v>
      </c>
      <c r="U359" s="209">
        <v>9897.5973599999998</v>
      </c>
      <c r="V359" s="209"/>
      <c r="W359" s="209"/>
      <c r="X359" s="209"/>
      <c r="Y359" s="209"/>
      <c r="Z359" s="209"/>
      <c r="AA359" s="209"/>
      <c r="AB359" s="209"/>
      <c r="AC359" s="209">
        <v>10043.74611</v>
      </c>
      <c r="AD359" s="209">
        <v>10043.74611</v>
      </c>
      <c r="AE359" s="209"/>
      <c r="AF359" s="209"/>
      <c r="AG359" s="209"/>
      <c r="AH359" s="209"/>
      <c r="AI359" s="209"/>
      <c r="AJ359" s="209"/>
      <c r="AK359" s="207"/>
      <c r="AL359" s="209"/>
      <c r="AM359" s="209"/>
      <c r="AN359" s="209"/>
      <c r="AO359" s="209">
        <v>6.3570000000000002E-2</v>
      </c>
      <c r="AP359" s="207"/>
      <c r="AQ359" s="207"/>
      <c r="AR359" s="268"/>
    </row>
    <row r="360" spans="1:44" ht="16.5" customHeight="1">
      <c r="A360" s="321"/>
      <c r="B360" s="200" t="s">
        <v>542</v>
      </c>
      <c r="C360" s="348"/>
      <c r="D360" s="356"/>
      <c r="E360" s="209">
        <f t="shared" si="551"/>
        <v>9493.1487400000005</v>
      </c>
      <c r="F360" s="209">
        <f t="shared" si="552"/>
        <v>5502.4157100000002</v>
      </c>
      <c r="G360" s="208">
        <f t="shared" si="536"/>
        <v>57.96196668461765</v>
      </c>
      <c r="H360" s="209"/>
      <c r="I360" s="209"/>
      <c r="J360" s="209"/>
      <c r="K360" s="209"/>
      <c r="L360" s="209"/>
      <c r="M360" s="209"/>
      <c r="N360" s="209"/>
      <c r="O360" s="209"/>
      <c r="P360" s="209"/>
      <c r="Q360" s="209"/>
      <c r="R360" s="209"/>
      <c r="S360" s="209"/>
      <c r="T360" s="209"/>
      <c r="U360" s="209"/>
      <c r="V360" s="209"/>
      <c r="W360" s="209"/>
      <c r="X360" s="209"/>
      <c r="Y360" s="209"/>
      <c r="Z360" s="209">
        <v>5502.4157100000002</v>
      </c>
      <c r="AA360" s="209">
        <v>5502.4157100000002</v>
      </c>
      <c r="AB360" s="209"/>
      <c r="AC360" s="209"/>
      <c r="AD360" s="209"/>
      <c r="AE360" s="209"/>
      <c r="AF360" s="209"/>
      <c r="AG360" s="209"/>
      <c r="AH360" s="209"/>
      <c r="AI360" s="209">
        <v>3990.7330299999999</v>
      </c>
      <c r="AJ360" s="209"/>
      <c r="AK360" s="207"/>
      <c r="AL360" s="209"/>
      <c r="AM360" s="209"/>
      <c r="AN360" s="209"/>
      <c r="AO360" s="209"/>
      <c r="AP360" s="207"/>
      <c r="AQ360" s="207"/>
      <c r="AR360" s="268"/>
    </row>
    <row r="361" spans="1:44" ht="16.5" customHeight="1">
      <c r="A361" s="322"/>
      <c r="B361" s="200" t="s">
        <v>543</v>
      </c>
      <c r="C361" s="336"/>
      <c r="D361" s="357"/>
      <c r="E361" s="209">
        <f t="shared" si="551"/>
        <v>8435.723</v>
      </c>
      <c r="F361" s="209">
        <f t="shared" si="552"/>
        <v>4709.4907599999997</v>
      </c>
      <c r="G361" s="208">
        <f t="shared" si="536"/>
        <v>55.827944563850664</v>
      </c>
      <c r="H361" s="209"/>
      <c r="I361" s="209"/>
      <c r="J361" s="209"/>
      <c r="K361" s="209"/>
      <c r="L361" s="209"/>
      <c r="M361" s="209"/>
      <c r="N361" s="209"/>
      <c r="O361" s="209"/>
      <c r="P361" s="209"/>
      <c r="Q361" s="209"/>
      <c r="R361" s="209"/>
      <c r="S361" s="209"/>
      <c r="T361" s="209"/>
      <c r="U361" s="209"/>
      <c r="V361" s="209"/>
      <c r="W361" s="209"/>
      <c r="X361" s="209"/>
      <c r="Y361" s="209"/>
      <c r="Z361" s="209">
        <v>4709.4907599999997</v>
      </c>
      <c r="AA361" s="209">
        <v>4709.4907599999997</v>
      </c>
      <c r="AB361" s="209"/>
      <c r="AC361" s="209"/>
      <c r="AD361" s="209"/>
      <c r="AE361" s="209"/>
      <c r="AF361" s="209"/>
      <c r="AG361" s="209"/>
      <c r="AH361" s="209"/>
      <c r="AI361" s="209">
        <v>3726.2322399999998</v>
      </c>
      <c r="AJ361" s="209"/>
      <c r="AK361" s="207"/>
      <c r="AL361" s="209"/>
      <c r="AM361" s="209"/>
      <c r="AN361" s="209"/>
      <c r="AO361" s="209"/>
      <c r="AP361" s="207"/>
      <c r="AQ361" s="207"/>
      <c r="AR361" s="268"/>
    </row>
    <row r="362" spans="1:44" ht="101.25" customHeight="1">
      <c r="A362" s="320" t="s">
        <v>504</v>
      </c>
      <c r="B362" s="200" t="s">
        <v>505</v>
      </c>
      <c r="C362" s="335" t="s">
        <v>324</v>
      </c>
      <c r="D362" s="261" t="s">
        <v>43</v>
      </c>
      <c r="E362" s="209">
        <f t="shared" ref="E362:E363" si="553">H362+K362+N362+Q362+T362+W362+Z362+AC362+AF362+AI362+AL362+AO362</f>
        <v>34582.372580000003</v>
      </c>
      <c r="F362" s="209">
        <f t="shared" ref="F362:F363" si="554">I362+L362+O362+R362+U362+X362+AA362+AD362+AG362+AJ362+AM362+AP362</f>
        <v>31864.459510000001</v>
      </c>
      <c r="G362" s="208">
        <f t="shared" ref="G362:G363" si="555">F362/E362*100</f>
        <v>92.140755919182212</v>
      </c>
      <c r="H362" s="209">
        <f>H363</f>
        <v>0</v>
      </c>
      <c r="I362" s="209">
        <f t="shared" si="545"/>
        <v>0</v>
      </c>
      <c r="J362" s="209">
        <f t="shared" si="545"/>
        <v>0</v>
      </c>
      <c r="K362" s="209">
        <f t="shared" si="545"/>
        <v>0</v>
      </c>
      <c r="L362" s="209">
        <f t="shared" si="545"/>
        <v>0</v>
      </c>
      <c r="M362" s="209">
        <f t="shared" si="545"/>
        <v>0</v>
      </c>
      <c r="N362" s="209">
        <f t="shared" si="545"/>
        <v>0</v>
      </c>
      <c r="O362" s="209">
        <f t="shared" si="545"/>
        <v>0</v>
      </c>
      <c r="P362" s="209">
        <f t="shared" si="545"/>
        <v>0</v>
      </c>
      <c r="Q362" s="209">
        <f t="shared" si="545"/>
        <v>0</v>
      </c>
      <c r="R362" s="209">
        <f t="shared" si="545"/>
        <v>0</v>
      </c>
      <c r="S362" s="209">
        <f t="shared" si="545"/>
        <v>0</v>
      </c>
      <c r="T362" s="209">
        <f t="shared" si="545"/>
        <v>0</v>
      </c>
      <c r="U362" s="209">
        <f t="shared" si="545"/>
        <v>0</v>
      </c>
      <c r="V362" s="209">
        <f t="shared" si="545"/>
        <v>0</v>
      </c>
      <c r="W362" s="209">
        <f t="shared" si="545"/>
        <v>0</v>
      </c>
      <c r="X362" s="209">
        <f t="shared" si="545"/>
        <v>0</v>
      </c>
      <c r="Y362" s="209">
        <f t="shared" si="545"/>
        <v>0</v>
      </c>
      <c r="Z362" s="209">
        <f t="shared" si="545"/>
        <v>15252.04421</v>
      </c>
      <c r="AA362" s="209">
        <f t="shared" si="545"/>
        <v>15252.04421</v>
      </c>
      <c r="AB362" s="209">
        <f t="shared" si="545"/>
        <v>0</v>
      </c>
      <c r="AC362" s="209">
        <f t="shared" si="545"/>
        <v>9334.4283400000004</v>
      </c>
      <c r="AD362" s="209">
        <f t="shared" si="545"/>
        <v>9334.4283400000004</v>
      </c>
      <c r="AE362" s="209">
        <f t="shared" si="545"/>
        <v>0</v>
      </c>
      <c r="AF362" s="209">
        <f t="shared" si="545"/>
        <v>7277.9869600000002</v>
      </c>
      <c r="AG362" s="209">
        <f t="shared" si="545"/>
        <v>7277.9869600000002</v>
      </c>
      <c r="AH362" s="209">
        <f t="shared" si="545"/>
        <v>0</v>
      </c>
      <c r="AI362" s="209">
        <f t="shared" si="545"/>
        <v>0</v>
      </c>
      <c r="AJ362" s="209">
        <f t="shared" si="545"/>
        <v>0</v>
      </c>
      <c r="AK362" s="207">
        <f t="shared" si="545"/>
        <v>0</v>
      </c>
      <c r="AL362" s="209">
        <f t="shared" si="545"/>
        <v>0</v>
      </c>
      <c r="AM362" s="209">
        <f t="shared" si="545"/>
        <v>0</v>
      </c>
      <c r="AN362" s="209">
        <f t="shared" si="545"/>
        <v>0</v>
      </c>
      <c r="AO362" s="209">
        <f t="shared" si="545"/>
        <v>2717.9130700000001</v>
      </c>
      <c r="AP362" s="207">
        <f t="shared" si="545"/>
        <v>0</v>
      </c>
      <c r="AQ362" s="207">
        <f t="shared" si="545"/>
        <v>0</v>
      </c>
      <c r="AR362" s="268"/>
    </row>
    <row r="363" spans="1:44" ht="16.5" customHeight="1">
      <c r="A363" s="322"/>
      <c r="B363" s="200" t="s">
        <v>43</v>
      </c>
      <c r="C363" s="336"/>
      <c r="D363" s="261" t="s">
        <v>43</v>
      </c>
      <c r="E363" s="209">
        <f t="shared" si="553"/>
        <v>34582.372580000003</v>
      </c>
      <c r="F363" s="209">
        <f t="shared" si="554"/>
        <v>31864.459510000001</v>
      </c>
      <c r="G363" s="208">
        <f t="shared" si="555"/>
        <v>92.140755919182212</v>
      </c>
      <c r="H363" s="209"/>
      <c r="I363" s="209"/>
      <c r="J363" s="209"/>
      <c r="K363" s="209"/>
      <c r="L363" s="209"/>
      <c r="M363" s="209"/>
      <c r="N363" s="209"/>
      <c r="O363" s="209"/>
      <c r="P363" s="209"/>
      <c r="Q363" s="209"/>
      <c r="R363" s="209"/>
      <c r="S363" s="209"/>
      <c r="T363" s="209"/>
      <c r="U363" s="209"/>
      <c r="V363" s="209"/>
      <c r="W363" s="209"/>
      <c r="X363" s="209"/>
      <c r="Y363" s="209"/>
      <c r="Z363" s="209">
        <v>15252.04421</v>
      </c>
      <c r="AA363" s="209">
        <v>15252.04421</v>
      </c>
      <c r="AB363" s="209"/>
      <c r="AC363" s="209">
        <v>9334.4283400000004</v>
      </c>
      <c r="AD363" s="209">
        <v>9334.4283400000004</v>
      </c>
      <c r="AE363" s="209"/>
      <c r="AF363" s="209">
        <v>7277.9869600000002</v>
      </c>
      <c r="AG363" s="209">
        <v>7277.9869600000002</v>
      </c>
      <c r="AH363" s="209"/>
      <c r="AI363" s="209"/>
      <c r="AJ363" s="209"/>
      <c r="AK363" s="207"/>
      <c r="AL363" s="209"/>
      <c r="AM363" s="209"/>
      <c r="AN363" s="209"/>
      <c r="AO363" s="209">
        <v>2717.9130700000001</v>
      </c>
      <c r="AP363" s="207"/>
      <c r="AQ363" s="207"/>
      <c r="AR363" s="268"/>
    </row>
    <row r="364" spans="1:44" ht="20.25" customHeight="1">
      <c r="A364" s="337"/>
      <c r="B364" s="327" t="s">
        <v>340</v>
      </c>
      <c r="C364" s="328"/>
      <c r="D364" s="115" t="s">
        <v>41</v>
      </c>
      <c r="E364" s="208">
        <f>SUM(E365:E367)</f>
        <v>466355.45875000005</v>
      </c>
      <c r="F364" s="208">
        <f>SUM(F365:F367)</f>
        <v>317929.06477</v>
      </c>
      <c r="G364" s="209">
        <f t="shared" ref="G364" si="556">F364/E364</f>
        <v>0.68173119624709433</v>
      </c>
      <c r="H364" s="208">
        <f>SUM(H365:H367)</f>
        <v>38929.160000000003</v>
      </c>
      <c r="I364" s="208">
        <f t="shared" ref="I364" si="557">SUM(I365:I367)</f>
        <v>38929.160000000003</v>
      </c>
      <c r="J364" s="208">
        <f t="shared" ref="J364" si="558">SUM(J365:J367)</f>
        <v>0</v>
      </c>
      <c r="K364" s="208">
        <f t="shared" ref="K364" si="559">SUM(K365:K367)</f>
        <v>93064.908870000014</v>
      </c>
      <c r="L364" s="208">
        <f t="shared" ref="L364" si="560">SUM(L365:L367)</f>
        <v>93064.908870000014</v>
      </c>
      <c r="M364" s="208">
        <f t="shared" ref="M364" si="561">SUM(M365:M367)</f>
        <v>1</v>
      </c>
      <c r="N364" s="208">
        <f t="shared" ref="N364" si="562">SUM(N365:N367)</f>
        <v>6220.8254500000003</v>
      </c>
      <c r="O364" s="208">
        <f t="shared" ref="O364" si="563">SUM(O365:O367)</f>
        <v>6220.8254500000003</v>
      </c>
      <c r="P364" s="208">
        <f t="shared" ref="P364" si="564">SUM(P365:P367)</f>
        <v>1</v>
      </c>
      <c r="Q364" s="208">
        <f t="shared" ref="Q364" si="565">SUM(Q365:Q367)</f>
        <v>21296.429759999999</v>
      </c>
      <c r="R364" s="208">
        <f t="shared" ref="R364" si="566">SUM(R365:R367)</f>
        <v>21296.429759999999</v>
      </c>
      <c r="S364" s="209">
        <f t="shared" si="540"/>
        <v>1</v>
      </c>
      <c r="T364" s="208">
        <f t="shared" ref="T364" si="567">SUM(T365:T367)</f>
        <v>42598.786800000002</v>
      </c>
      <c r="U364" s="208">
        <f t="shared" ref="U364" si="568">SUM(U365:U367)</f>
        <v>42598.786800000002</v>
      </c>
      <c r="V364" s="208">
        <f t="shared" ref="V364" si="569">SUM(V365:V367)</f>
        <v>0</v>
      </c>
      <c r="W364" s="208">
        <f t="shared" ref="W364" si="570">SUM(W365:W367)</f>
        <v>2257.0388899999998</v>
      </c>
      <c r="X364" s="208">
        <f t="shared" ref="X364" si="571">SUM(X365:X367)</f>
        <v>2257.0388899999998</v>
      </c>
      <c r="Y364" s="208">
        <f t="shared" ref="Y364" si="572">SUM(Y365:Y367)</f>
        <v>0</v>
      </c>
      <c r="Z364" s="208">
        <f t="shared" ref="Z364" si="573">SUM(Z365:Z367)</f>
        <v>26068.709299999999</v>
      </c>
      <c r="AA364" s="208">
        <f t="shared" ref="AA364" si="574">SUM(AA365:AA367)</f>
        <v>26068.709299999999</v>
      </c>
      <c r="AB364" s="208">
        <f t="shared" ref="AB364" si="575">SUM(AB365:AB367)</f>
        <v>0</v>
      </c>
      <c r="AC364" s="208">
        <f t="shared" ref="AC364" si="576">SUM(AC365:AC367)</f>
        <v>24179.478270000003</v>
      </c>
      <c r="AD364" s="208">
        <f t="shared" ref="AD364" si="577">SUM(AD365:AD367)</f>
        <v>24179.478270000003</v>
      </c>
      <c r="AE364" s="208">
        <f t="shared" ref="AE364" si="578">SUM(AE365:AE367)</f>
        <v>0</v>
      </c>
      <c r="AF364" s="208">
        <f t="shared" ref="AF364" si="579">SUM(AF365:AF367)</f>
        <v>63313.727430000006</v>
      </c>
      <c r="AG364" s="208">
        <f t="shared" ref="AG364" si="580">SUM(AG365:AG367)</f>
        <v>63313.727430000006</v>
      </c>
      <c r="AH364" s="208">
        <f t="shared" ref="AH364" si="581">SUM(AH365:AH367)</f>
        <v>0</v>
      </c>
      <c r="AI364" s="208">
        <f t="shared" ref="AI364" si="582">SUM(AI365:AI367)</f>
        <v>117110.96767</v>
      </c>
      <c r="AJ364" s="208">
        <f t="shared" ref="AJ364" si="583">SUM(AJ365:AJ367)</f>
        <v>0</v>
      </c>
      <c r="AK364" s="206">
        <f t="shared" ref="AK364" si="584">SUM(AK365:AK367)</f>
        <v>0</v>
      </c>
      <c r="AL364" s="208">
        <f t="shared" ref="AL364" si="585">SUM(AL365:AL367)</f>
        <v>13569.421120000001</v>
      </c>
      <c r="AM364" s="208">
        <f t="shared" ref="AM364" si="586">SUM(AM365:AM367)</f>
        <v>0</v>
      </c>
      <c r="AN364" s="208">
        <f t="shared" ref="AN364" si="587">SUM(AN365:AN367)</f>
        <v>0</v>
      </c>
      <c r="AO364" s="208">
        <f t="shared" ref="AO364" si="588">SUM(AO365:AO367)</f>
        <v>17746.005190000003</v>
      </c>
      <c r="AP364" s="206">
        <f t="shared" ref="AP364" si="589">SUM(AP365:AP367)</f>
        <v>0</v>
      </c>
      <c r="AQ364" s="206">
        <f t="shared" ref="AQ364" si="590">SUM(AQ365:AQ367)</f>
        <v>0</v>
      </c>
      <c r="AR364" s="333"/>
    </row>
    <row r="365" spans="1:44" ht="35.25" customHeight="1">
      <c r="A365" s="337"/>
      <c r="B365" s="329"/>
      <c r="C365" s="330"/>
      <c r="D365" s="260" t="s">
        <v>37</v>
      </c>
      <c r="E365" s="209">
        <f t="shared" ref="E365:F367" si="591">H365+K365+N365+Q365+T365+W365+Z365+AC365+AF365+AI365+AL365+AO365</f>
        <v>2821</v>
      </c>
      <c r="F365" s="209">
        <f t="shared" si="591"/>
        <v>0</v>
      </c>
      <c r="G365" s="209" t="e">
        <v>#DIV/0!</v>
      </c>
      <c r="H365" s="209">
        <f t="shared" ref="H365:AQ365" si="592">H334+H318+H258+H214</f>
        <v>0</v>
      </c>
      <c r="I365" s="209">
        <f t="shared" si="592"/>
        <v>0</v>
      </c>
      <c r="J365" s="209">
        <f t="shared" si="592"/>
        <v>0</v>
      </c>
      <c r="K365" s="209">
        <f t="shared" si="592"/>
        <v>0</v>
      </c>
      <c r="L365" s="209">
        <f t="shared" si="592"/>
        <v>0</v>
      </c>
      <c r="M365" s="209">
        <f t="shared" si="592"/>
        <v>0</v>
      </c>
      <c r="N365" s="209">
        <f t="shared" si="592"/>
        <v>0</v>
      </c>
      <c r="O365" s="209">
        <f t="shared" si="592"/>
        <v>0</v>
      </c>
      <c r="P365" s="209">
        <f t="shared" si="592"/>
        <v>0</v>
      </c>
      <c r="Q365" s="209">
        <f t="shared" si="592"/>
        <v>0</v>
      </c>
      <c r="R365" s="209">
        <f t="shared" si="592"/>
        <v>0</v>
      </c>
      <c r="S365" s="209">
        <f t="shared" si="592"/>
        <v>0</v>
      </c>
      <c r="T365" s="209">
        <f t="shared" si="592"/>
        <v>0</v>
      </c>
      <c r="U365" s="209">
        <f t="shared" si="592"/>
        <v>0</v>
      </c>
      <c r="V365" s="209">
        <f t="shared" si="592"/>
        <v>0</v>
      </c>
      <c r="W365" s="209">
        <f t="shared" si="592"/>
        <v>0</v>
      </c>
      <c r="X365" s="209">
        <f t="shared" si="592"/>
        <v>0</v>
      </c>
      <c r="Y365" s="209">
        <f t="shared" si="592"/>
        <v>0</v>
      </c>
      <c r="Z365" s="209">
        <f t="shared" si="592"/>
        <v>0</v>
      </c>
      <c r="AA365" s="209">
        <f t="shared" si="592"/>
        <v>0</v>
      </c>
      <c r="AB365" s="209">
        <f t="shared" si="592"/>
        <v>0</v>
      </c>
      <c r="AC365" s="209">
        <f t="shared" si="592"/>
        <v>0</v>
      </c>
      <c r="AD365" s="209">
        <f t="shared" si="592"/>
        <v>0</v>
      </c>
      <c r="AE365" s="209">
        <f t="shared" si="592"/>
        <v>0</v>
      </c>
      <c r="AF365" s="209">
        <f t="shared" si="592"/>
        <v>0</v>
      </c>
      <c r="AG365" s="209">
        <f t="shared" si="592"/>
        <v>0</v>
      </c>
      <c r="AH365" s="209">
        <f t="shared" si="592"/>
        <v>0</v>
      </c>
      <c r="AI365" s="209">
        <f t="shared" si="592"/>
        <v>2821</v>
      </c>
      <c r="AJ365" s="209">
        <f t="shared" si="592"/>
        <v>0</v>
      </c>
      <c r="AK365" s="207">
        <f t="shared" si="592"/>
        <v>0</v>
      </c>
      <c r="AL365" s="209">
        <f t="shared" si="592"/>
        <v>0</v>
      </c>
      <c r="AM365" s="209">
        <f t="shared" si="592"/>
        <v>0</v>
      </c>
      <c r="AN365" s="209">
        <f t="shared" si="592"/>
        <v>0</v>
      </c>
      <c r="AO365" s="209">
        <f t="shared" si="592"/>
        <v>0</v>
      </c>
      <c r="AP365" s="207">
        <f t="shared" si="592"/>
        <v>0</v>
      </c>
      <c r="AQ365" s="207">
        <f t="shared" si="592"/>
        <v>0</v>
      </c>
      <c r="AR365" s="334"/>
    </row>
    <row r="366" spans="1:44" ht="33" customHeight="1">
      <c r="A366" s="337"/>
      <c r="B366" s="329"/>
      <c r="C366" s="330"/>
      <c r="D366" s="260" t="s">
        <v>2</v>
      </c>
      <c r="E366" s="209">
        <f t="shared" si="591"/>
        <v>21716.799999999999</v>
      </c>
      <c r="F366" s="209">
        <f t="shared" si="591"/>
        <v>902.1</v>
      </c>
      <c r="G366" s="209" t="e">
        <v>#DIV/0!</v>
      </c>
      <c r="H366" s="209">
        <f t="shared" ref="H366:AQ366" si="593">H335+H319+H259+H215</f>
        <v>0</v>
      </c>
      <c r="I366" s="209">
        <f t="shared" si="593"/>
        <v>0</v>
      </c>
      <c r="J366" s="209">
        <f t="shared" si="593"/>
        <v>0</v>
      </c>
      <c r="K366" s="209">
        <f t="shared" si="593"/>
        <v>0</v>
      </c>
      <c r="L366" s="209">
        <f t="shared" si="593"/>
        <v>0</v>
      </c>
      <c r="M366" s="209">
        <f t="shared" si="593"/>
        <v>0</v>
      </c>
      <c r="N366" s="209">
        <f t="shared" si="593"/>
        <v>0</v>
      </c>
      <c r="O366" s="209">
        <f t="shared" si="593"/>
        <v>0</v>
      </c>
      <c r="P366" s="209">
        <f t="shared" si="593"/>
        <v>0</v>
      </c>
      <c r="Q366" s="209">
        <f t="shared" si="593"/>
        <v>0</v>
      </c>
      <c r="R366" s="209">
        <f t="shared" si="593"/>
        <v>0</v>
      </c>
      <c r="S366" s="209">
        <f t="shared" si="593"/>
        <v>0</v>
      </c>
      <c r="T366" s="209">
        <f t="shared" si="593"/>
        <v>0</v>
      </c>
      <c r="U366" s="209">
        <f t="shared" si="593"/>
        <v>0</v>
      </c>
      <c r="V366" s="209">
        <f t="shared" si="593"/>
        <v>0</v>
      </c>
      <c r="W366" s="209">
        <f t="shared" si="593"/>
        <v>0</v>
      </c>
      <c r="X366" s="209">
        <f t="shared" si="593"/>
        <v>0</v>
      </c>
      <c r="Y366" s="209">
        <f t="shared" si="593"/>
        <v>0</v>
      </c>
      <c r="Z366" s="209">
        <f t="shared" si="593"/>
        <v>0</v>
      </c>
      <c r="AA366" s="209">
        <f t="shared" si="593"/>
        <v>0</v>
      </c>
      <c r="AB366" s="209">
        <f t="shared" si="593"/>
        <v>0</v>
      </c>
      <c r="AC366" s="209">
        <f t="shared" si="593"/>
        <v>902.1</v>
      </c>
      <c r="AD366" s="209">
        <f t="shared" si="593"/>
        <v>902.1</v>
      </c>
      <c r="AE366" s="209">
        <f t="shared" si="593"/>
        <v>0</v>
      </c>
      <c r="AF366" s="209">
        <f t="shared" si="593"/>
        <v>0</v>
      </c>
      <c r="AG366" s="209">
        <f t="shared" si="593"/>
        <v>0</v>
      </c>
      <c r="AH366" s="209">
        <f t="shared" si="593"/>
        <v>0</v>
      </c>
      <c r="AI366" s="209">
        <f t="shared" si="593"/>
        <v>20814.7</v>
      </c>
      <c r="AJ366" s="209">
        <f t="shared" si="593"/>
        <v>0</v>
      </c>
      <c r="AK366" s="207">
        <f t="shared" si="593"/>
        <v>0</v>
      </c>
      <c r="AL366" s="209">
        <f t="shared" si="593"/>
        <v>0</v>
      </c>
      <c r="AM366" s="209">
        <f t="shared" si="593"/>
        <v>0</v>
      </c>
      <c r="AN366" s="209">
        <f t="shared" si="593"/>
        <v>0</v>
      </c>
      <c r="AO366" s="209">
        <f t="shared" si="593"/>
        <v>0</v>
      </c>
      <c r="AP366" s="207">
        <f t="shared" si="593"/>
        <v>0</v>
      </c>
      <c r="AQ366" s="207">
        <f t="shared" si="593"/>
        <v>0</v>
      </c>
      <c r="AR366" s="334"/>
    </row>
    <row r="367" spans="1:44" ht="19.7" customHeight="1">
      <c r="A367" s="337"/>
      <c r="B367" s="331"/>
      <c r="C367" s="332"/>
      <c r="D367" s="261" t="s">
        <v>43</v>
      </c>
      <c r="E367" s="209">
        <f t="shared" si="591"/>
        <v>441817.65875000006</v>
      </c>
      <c r="F367" s="209">
        <f t="shared" si="591"/>
        <v>317026.96477000002</v>
      </c>
      <c r="G367" s="209">
        <f t="shared" ref="G367" si="594">F367/E367</f>
        <v>0.71755159281532443</v>
      </c>
      <c r="H367" s="209">
        <f t="shared" ref="H367:R367" si="595">H336+H320+H260+H216</f>
        <v>38929.160000000003</v>
      </c>
      <c r="I367" s="209">
        <f t="shared" si="595"/>
        <v>38929.160000000003</v>
      </c>
      <c r="J367" s="209">
        <f t="shared" si="595"/>
        <v>0</v>
      </c>
      <c r="K367" s="209">
        <f t="shared" si="595"/>
        <v>93064.908870000014</v>
      </c>
      <c r="L367" s="209">
        <f t="shared" si="595"/>
        <v>93064.908870000014</v>
      </c>
      <c r="M367" s="209">
        <f t="shared" si="595"/>
        <v>1</v>
      </c>
      <c r="N367" s="209">
        <f t="shared" si="595"/>
        <v>6220.8254500000003</v>
      </c>
      <c r="O367" s="209">
        <f t="shared" si="595"/>
        <v>6220.8254500000003</v>
      </c>
      <c r="P367" s="209">
        <f t="shared" si="595"/>
        <v>1</v>
      </c>
      <c r="Q367" s="209">
        <f t="shared" si="595"/>
        <v>21296.429759999999</v>
      </c>
      <c r="R367" s="209">
        <f t="shared" si="595"/>
        <v>21296.429759999999</v>
      </c>
      <c r="S367" s="209">
        <f t="shared" ref="S367:S380" si="596">R367/Q367</f>
        <v>1</v>
      </c>
      <c r="T367" s="209">
        <f t="shared" ref="T367:AQ367" si="597">T336+T320+T260+T216</f>
        <v>42598.786800000002</v>
      </c>
      <c r="U367" s="209">
        <f t="shared" si="597"/>
        <v>42598.786800000002</v>
      </c>
      <c r="V367" s="209">
        <f t="shared" si="597"/>
        <v>0</v>
      </c>
      <c r="W367" s="209">
        <f t="shared" si="597"/>
        <v>2257.0388899999998</v>
      </c>
      <c r="X367" s="209">
        <f t="shared" si="597"/>
        <v>2257.0388899999998</v>
      </c>
      <c r="Y367" s="209">
        <f t="shared" si="597"/>
        <v>0</v>
      </c>
      <c r="Z367" s="209">
        <f t="shared" si="597"/>
        <v>26068.709299999999</v>
      </c>
      <c r="AA367" s="209">
        <f t="shared" si="597"/>
        <v>26068.709299999999</v>
      </c>
      <c r="AB367" s="209">
        <f t="shared" si="597"/>
        <v>0</v>
      </c>
      <c r="AC367" s="209">
        <f t="shared" si="597"/>
        <v>23277.378270000005</v>
      </c>
      <c r="AD367" s="209">
        <f t="shared" si="597"/>
        <v>23277.378270000005</v>
      </c>
      <c r="AE367" s="209">
        <f t="shared" si="597"/>
        <v>0</v>
      </c>
      <c r="AF367" s="209">
        <f t="shared" si="597"/>
        <v>63313.727430000006</v>
      </c>
      <c r="AG367" s="209">
        <f t="shared" si="597"/>
        <v>63313.727430000006</v>
      </c>
      <c r="AH367" s="209">
        <f t="shared" si="597"/>
        <v>0</v>
      </c>
      <c r="AI367" s="209">
        <f t="shared" si="597"/>
        <v>93475.267670000001</v>
      </c>
      <c r="AJ367" s="209">
        <f t="shared" si="597"/>
        <v>0</v>
      </c>
      <c r="AK367" s="207">
        <f t="shared" si="597"/>
        <v>0</v>
      </c>
      <c r="AL367" s="209">
        <f t="shared" si="597"/>
        <v>13569.421120000001</v>
      </c>
      <c r="AM367" s="209">
        <f t="shared" si="597"/>
        <v>0</v>
      </c>
      <c r="AN367" s="209">
        <f t="shared" si="597"/>
        <v>0</v>
      </c>
      <c r="AO367" s="209">
        <f t="shared" si="597"/>
        <v>17746.005190000003</v>
      </c>
      <c r="AP367" s="207">
        <f t="shared" si="597"/>
        <v>0</v>
      </c>
      <c r="AQ367" s="207">
        <f t="shared" si="597"/>
        <v>0</v>
      </c>
      <c r="AR367" s="334"/>
    </row>
    <row r="368" spans="1:44" ht="19.7" customHeight="1">
      <c r="A368" s="338" t="s">
        <v>363</v>
      </c>
      <c r="B368" s="339"/>
      <c r="C368" s="339"/>
      <c r="D368" s="339"/>
      <c r="E368" s="339"/>
      <c r="F368" s="339"/>
      <c r="G368" s="339"/>
      <c r="H368" s="339"/>
      <c r="I368" s="339"/>
      <c r="J368" s="339"/>
      <c r="K368" s="339"/>
      <c r="L368" s="339"/>
      <c r="M368" s="339"/>
      <c r="N368" s="339"/>
      <c r="O368" s="339"/>
      <c r="P368" s="339"/>
      <c r="Q368" s="339"/>
      <c r="R368" s="339"/>
      <c r="S368" s="339"/>
      <c r="T368" s="339"/>
      <c r="U368" s="339"/>
      <c r="V368" s="339"/>
      <c r="W368" s="339"/>
      <c r="X368" s="339"/>
      <c r="Y368" s="339"/>
      <c r="Z368" s="339"/>
      <c r="AA368" s="339"/>
      <c r="AB368" s="339"/>
      <c r="AC368" s="339"/>
      <c r="AD368" s="339"/>
      <c r="AE368" s="339"/>
      <c r="AF368" s="339"/>
      <c r="AG368" s="339"/>
      <c r="AH368" s="339"/>
      <c r="AI368" s="339"/>
      <c r="AJ368" s="339"/>
      <c r="AK368" s="339"/>
      <c r="AL368" s="339"/>
      <c r="AM368" s="339"/>
      <c r="AN368" s="339"/>
      <c r="AO368" s="339"/>
      <c r="AP368" s="339"/>
      <c r="AQ368" s="339"/>
      <c r="AR368" s="340"/>
    </row>
    <row r="369" spans="1:44" ht="18.75" customHeight="1">
      <c r="A369" s="326" t="s">
        <v>364</v>
      </c>
      <c r="B369" s="319" t="s">
        <v>366</v>
      </c>
      <c r="C369" s="319" t="s">
        <v>324</v>
      </c>
      <c r="D369" s="115" t="s">
        <v>41</v>
      </c>
      <c r="E369" s="208">
        <f>SUM(E370:E372)</f>
        <v>75706.899999999994</v>
      </c>
      <c r="F369" s="208">
        <f>SUM(F370:F372)</f>
        <v>53246.155899999998</v>
      </c>
      <c r="G369" s="208">
        <f>F369/E369*100</f>
        <v>70.331972250878067</v>
      </c>
      <c r="H369" s="208">
        <f t="shared" ref="H369:AQ369" si="598">SUM(H370:H372)</f>
        <v>0</v>
      </c>
      <c r="I369" s="208">
        <f t="shared" si="598"/>
        <v>0</v>
      </c>
      <c r="J369" s="208">
        <f t="shared" si="598"/>
        <v>0</v>
      </c>
      <c r="K369" s="208">
        <f t="shared" si="598"/>
        <v>6085.6988700000002</v>
      </c>
      <c r="L369" s="208">
        <f t="shared" si="598"/>
        <v>6085.6988700000002</v>
      </c>
      <c r="M369" s="208">
        <f t="shared" si="598"/>
        <v>0</v>
      </c>
      <c r="N369" s="208">
        <f t="shared" si="598"/>
        <v>15986.54883</v>
      </c>
      <c r="O369" s="208">
        <f t="shared" si="598"/>
        <v>15986.54883</v>
      </c>
      <c r="P369" s="208">
        <f t="shared" si="598"/>
        <v>3</v>
      </c>
      <c r="Q369" s="208">
        <f t="shared" si="598"/>
        <v>8433.9544299999998</v>
      </c>
      <c r="R369" s="208">
        <f t="shared" si="598"/>
        <v>8433.9544299999998</v>
      </c>
      <c r="S369" s="209">
        <f t="shared" si="596"/>
        <v>1</v>
      </c>
      <c r="T369" s="208">
        <f t="shared" si="598"/>
        <v>7210.6082799999995</v>
      </c>
      <c r="U369" s="208">
        <f t="shared" si="598"/>
        <v>7210.6082799999995</v>
      </c>
      <c r="V369" s="208">
        <f t="shared" si="598"/>
        <v>0</v>
      </c>
      <c r="W369" s="208">
        <f t="shared" si="598"/>
        <v>6349.0643600000003</v>
      </c>
      <c r="X369" s="208">
        <f t="shared" si="598"/>
        <v>6349.0643600000003</v>
      </c>
      <c r="Y369" s="208">
        <f t="shared" si="598"/>
        <v>0</v>
      </c>
      <c r="Z369" s="208">
        <f t="shared" si="598"/>
        <v>3843.8232399999997</v>
      </c>
      <c r="AA369" s="208">
        <f t="shared" si="598"/>
        <v>3843.8232399999997</v>
      </c>
      <c r="AB369" s="208">
        <f t="shared" si="598"/>
        <v>0</v>
      </c>
      <c r="AC369" s="208">
        <f t="shared" si="598"/>
        <v>2459.99658</v>
      </c>
      <c r="AD369" s="208">
        <f t="shared" si="598"/>
        <v>2459.99658</v>
      </c>
      <c r="AE369" s="208">
        <f t="shared" si="598"/>
        <v>0</v>
      </c>
      <c r="AF369" s="208">
        <f t="shared" si="598"/>
        <v>2876.4613100000001</v>
      </c>
      <c r="AG369" s="208">
        <f t="shared" si="598"/>
        <v>2876.4613100000001</v>
      </c>
      <c r="AH369" s="208">
        <f t="shared" si="598"/>
        <v>0</v>
      </c>
      <c r="AI369" s="208">
        <f t="shared" si="598"/>
        <v>6846</v>
      </c>
      <c r="AJ369" s="208">
        <f t="shared" si="598"/>
        <v>0</v>
      </c>
      <c r="AK369" s="206">
        <f t="shared" si="598"/>
        <v>0</v>
      </c>
      <c r="AL369" s="208">
        <f t="shared" si="598"/>
        <v>4257.0252300000002</v>
      </c>
      <c r="AM369" s="208">
        <f t="shared" si="598"/>
        <v>0</v>
      </c>
      <c r="AN369" s="208">
        <f t="shared" si="598"/>
        <v>0</v>
      </c>
      <c r="AO369" s="208">
        <f t="shared" si="598"/>
        <v>11357.718869999999</v>
      </c>
      <c r="AP369" s="206">
        <f t="shared" si="598"/>
        <v>0</v>
      </c>
      <c r="AQ369" s="206">
        <f t="shared" si="598"/>
        <v>0</v>
      </c>
      <c r="AR369" s="323"/>
    </row>
    <row r="370" spans="1:44" ht="31.5">
      <c r="A370" s="326"/>
      <c r="B370" s="319"/>
      <c r="C370" s="319"/>
      <c r="D370" s="260" t="s">
        <v>37</v>
      </c>
      <c r="E370" s="209">
        <f t="shared" ref="E370:E372" si="599">H370+K370+N370+Q370+T370+W370+Z370+AC370+AF370+AI370+AL370+AO370</f>
        <v>0</v>
      </c>
      <c r="F370" s="209">
        <f t="shared" ref="F370:F372" si="600">I370+L370+O370+R370+U370+X370+AA370+AD370+AG370+AJ370+AM370+AP370</f>
        <v>0</v>
      </c>
      <c r="G370" s="208" t="e">
        <f t="shared" ref="G370:G372" si="601">F370/E370*100</f>
        <v>#DIV/0!</v>
      </c>
      <c r="H370" s="209">
        <f t="shared" ref="H370:AQ370" si="602">H374+H378</f>
        <v>0</v>
      </c>
      <c r="I370" s="209">
        <f t="shared" si="602"/>
        <v>0</v>
      </c>
      <c r="J370" s="209">
        <f t="shared" si="602"/>
        <v>0</v>
      </c>
      <c r="K370" s="209">
        <f t="shared" si="602"/>
        <v>0</v>
      </c>
      <c r="L370" s="209">
        <f t="shared" si="602"/>
        <v>0</v>
      </c>
      <c r="M370" s="209">
        <f t="shared" si="602"/>
        <v>0</v>
      </c>
      <c r="N370" s="209">
        <f t="shared" si="602"/>
        <v>0</v>
      </c>
      <c r="O370" s="209">
        <f t="shared" si="602"/>
        <v>0</v>
      </c>
      <c r="P370" s="209">
        <f t="shared" si="602"/>
        <v>0</v>
      </c>
      <c r="Q370" s="209">
        <f t="shared" si="602"/>
        <v>0</v>
      </c>
      <c r="R370" s="209">
        <f t="shared" si="602"/>
        <v>0</v>
      </c>
      <c r="S370" s="209">
        <f t="shared" si="602"/>
        <v>0</v>
      </c>
      <c r="T370" s="209">
        <f t="shared" si="602"/>
        <v>0</v>
      </c>
      <c r="U370" s="209">
        <f t="shared" si="602"/>
        <v>0</v>
      </c>
      <c r="V370" s="209">
        <f t="shared" si="602"/>
        <v>0</v>
      </c>
      <c r="W370" s="209">
        <f t="shared" si="602"/>
        <v>0</v>
      </c>
      <c r="X370" s="209">
        <f t="shared" si="602"/>
        <v>0</v>
      </c>
      <c r="Y370" s="209">
        <f t="shared" si="602"/>
        <v>0</v>
      </c>
      <c r="Z370" s="209">
        <f t="shared" si="602"/>
        <v>0</v>
      </c>
      <c r="AA370" s="209">
        <f t="shared" si="602"/>
        <v>0</v>
      </c>
      <c r="AB370" s="209">
        <f t="shared" si="602"/>
        <v>0</v>
      </c>
      <c r="AC370" s="209">
        <f t="shared" si="602"/>
        <v>0</v>
      </c>
      <c r="AD370" s="209">
        <f t="shared" si="602"/>
        <v>0</v>
      </c>
      <c r="AE370" s="209">
        <f t="shared" si="602"/>
        <v>0</v>
      </c>
      <c r="AF370" s="209">
        <f t="shared" si="602"/>
        <v>0</v>
      </c>
      <c r="AG370" s="209">
        <f t="shared" si="602"/>
        <v>0</v>
      </c>
      <c r="AH370" s="209">
        <f t="shared" si="602"/>
        <v>0</v>
      </c>
      <c r="AI370" s="209">
        <f t="shared" si="602"/>
        <v>0</v>
      </c>
      <c r="AJ370" s="209">
        <f t="shared" si="602"/>
        <v>0</v>
      </c>
      <c r="AK370" s="207">
        <f t="shared" si="602"/>
        <v>0</v>
      </c>
      <c r="AL370" s="209">
        <f t="shared" si="602"/>
        <v>0</v>
      </c>
      <c r="AM370" s="209">
        <f t="shared" si="602"/>
        <v>0</v>
      </c>
      <c r="AN370" s="209">
        <f t="shared" si="602"/>
        <v>0</v>
      </c>
      <c r="AO370" s="209">
        <f t="shared" si="602"/>
        <v>0</v>
      </c>
      <c r="AP370" s="207">
        <f t="shared" si="602"/>
        <v>0</v>
      </c>
      <c r="AQ370" s="207">
        <f t="shared" si="602"/>
        <v>0</v>
      </c>
      <c r="AR370" s="324"/>
    </row>
    <row r="371" spans="1:44" ht="46.5" customHeight="1">
      <c r="A371" s="326"/>
      <c r="B371" s="319"/>
      <c r="C371" s="319"/>
      <c r="D371" s="260" t="s">
        <v>2</v>
      </c>
      <c r="E371" s="209">
        <f t="shared" si="599"/>
        <v>64060.7</v>
      </c>
      <c r="F371" s="209">
        <f t="shared" si="600"/>
        <v>45111.460630000001</v>
      </c>
      <c r="G371" s="208">
        <f t="shared" si="601"/>
        <v>70.419868390448443</v>
      </c>
      <c r="H371" s="209"/>
      <c r="I371" s="209">
        <f t="shared" ref="I371:AQ371" si="603">I375+I379</f>
        <v>0</v>
      </c>
      <c r="J371" s="209">
        <f t="shared" si="603"/>
        <v>0</v>
      </c>
      <c r="K371" s="209">
        <f t="shared" si="603"/>
        <v>6085.6988700000002</v>
      </c>
      <c r="L371" s="209">
        <f t="shared" si="603"/>
        <v>6085.6988700000002</v>
      </c>
      <c r="M371" s="209">
        <f t="shared" si="603"/>
        <v>0</v>
      </c>
      <c r="N371" s="209">
        <f t="shared" si="603"/>
        <v>12451.4928</v>
      </c>
      <c r="O371" s="209">
        <f t="shared" si="603"/>
        <v>12451.4928</v>
      </c>
      <c r="P371" s="209">
        <f t="shared" si="603"/>
        <v>2</v>
      </c>
      <c r="Q371" s="209">
        <f t="shared" si="603"/>
        <v>7004.4654099999998</v>
      </c>
      <c r="R371" s="209">
        <f t="shared" si="603"/>
        <v>7004.4654099999998</v>
      </c>
      <c r="S371" s="209">
        <f t="shared" si="596"/>
        <v>1</v>
      </c>
      <c r="T371" s="209">
        <f t="shared" si="603"/>
        <v>6022.0247799999997</v>
      </c>
      <c r="U371" s="209">
        <f t="shared" si="603"/>
        <v>6022.0247799999997</v>
      </c>
      <c r="V371" s="209">
        <f t="shared" si="603"/>
        <v>0</v>
      </c>
      <c r="W371" s="209">
        <f t="shared" si="603"/>
        <v>5345.0849600000001</v>
      </c>
      <c r="X371" s="209">
        <f t="shared" si="603"/>
        <v>5345.0849600000001</v>
      </c>
      <c r="Y371" s="209">
        <f t="shared" si="603"/>
        <v>0</v>
      </c>
      <c r="Z371" s="209">
        <f t="shared" si="603"/>
        <v>3340.5727199999997</v>
      </c>
      <c r="AA371" s="209">
        <f t="shared" si="603"/>
        <v>3340.5727199999997</v>
      </c>
      <c r="AB371" s="209">
        <f t="shared" si="603"/>
        <v>0</v>
      </c>
      <c r="AC371" s="209">
        <f t="shared" si="603"/>
        <v>2225.1614300000001</v>
      </c>
      <c r="AD371" s="209">
        <f t="shared" si="603"/>
        <v>2225.1614300000001</v>
      </c>
      <c r="AE371" s="209">
        <f t="shared" si="603"/>
        <v>0</v>
      </c>
      <c r="AF371" s="209">
        <f t="shared" si="603"/>
        <v>2636.95966</v>
      </c>
      <c r="AG371" s="209">
        <f t="shared" si="603"/>
        <v>2636.95966</v>
      </c>
      <c r="AH371" s="209">
        <f t="shared" si="603"/>
        <v>0</v>
      </c>
      <c r="AI371" s="209">
        <f t="shared" si="603"/>
        <v>5788</v>
      </c>
      <c r="AJ371" s="209">
        <f t="shared" si="603"/>
        <v>0</v>
      </c>
      <c r="AK371" s="207">
        <f t="shared" si="603"/>
        <v>0</v>
      </c>
      <c r="AL371" s="209">
        <f t="shared" si="603"/>
        <v>3999.93318</v>
      </c>
      <c r="AM371" s="209">
        <f t="shared" si="603"/>
        <v>0</v>
      </c>
      <c r="AN371" s="209">
        <f t="shared" si="603"/>
        <v>0</v>
      </c>
      <c r="AO371" s="209">
        <f t="shared" si="603"/>
        <v>9161.3061899999993</v>
      </c>
      <c r="AP371" s="207">
        <f t="shared" si="603"/>
        <v>0</v>
      </c>
      <c r="AQ371" s="207">
        <f t="shared" si="603"/>
        <v>0</v>
      </c>
      <c r="AR371" s="324"/>
    </row>
    <row r="372" spans="1:44" ht="27.2" customHeight="1">
      <c r="A372" s="326"/>
      <c r="B372" s="319"/>
      <c r="C372" s="319"/>
      <c r="D372" s="261" t="s">
        <v>43</v>
      </c>
      <c r="E372" s="209">
        <f t="shared" si="599"/>
        <v>11646.199999999999</v>
      </c>
      <c r="F372" s="209">
        <f t="shared" si="600"/>
        <v>8134.6952700000002</v>
      </c>
      <c r="G372" s="208">
        <f t="shared" si="601"/>
        <v>69.848493671755605</v>
      </c>
      <c r="H372" s="209"/>
      <c r="I372" s="209">
        <f t="shared" ref="I372:AQ372" si="604">I376+I380</f>
        <v>0</v>
      </c>
      <c r="J372" s="209">
        <f t="shared" si="604"/>
        <v>0</v>
      </c>
      <c r="K372" s="209">
        <f t="shared" si="604"/>
        <v>0</v>
      </c>
      <c r="L372" s="209">
        <f t="shared" si="604"/>
        <v>0</v>
      </c>
      <c r="M372" s="209">
        <f t="shared" si="604"/>
        <v>0</v>
      </c>
      <c r="N372" s="209">
        <f t="shared" si="604"/>
        <v>3535.0560300000002</v>
      </c>
      <c r="O372" s="209">
        <f t="shared" si="604"/>
        <v>3535.0560300000002</v>
      </c>
      <c r="P372" s="209">
        <f t="shared" si="604"/>
        <v>1</v>
      </c>
      <c r="Q372" s="209">
        <f t="shared" si="604"/>
        <v>1429.48902</v>
      </c>
      <c r="R372" s="209">
        <f t="shared" si="604"/>
        <v>1429.48902</v>
      </c>
      <c r="S372" s="209">
        <f t="shared" si="596"/>
        <v>1</v>
      </c>
      <c r="T372" s="209">
        <f t="shared" si="604"/>
        <v>1188.5835</v>
      </c>
      <c r="U372" s="209">
        <f t="shared" si="604"/>
        <v>1188.5835</v>
      </c>
      <c r="V372" s="209">
        <f t="shared" si="604"/>
        <v>0</v>
      </c>
      <c r="W372" s="209">
        <f t="shared" si="604"/>
        <v>1003.9794000000001</v>
      </c>
      <c r="X372" s="209">
        <f t="shared" si="604"/>
        <v>1003.9794000000001</v>
      </c>
      <c r="Y372" s="209">
        <f t="shared" si="604"/>
        <v>0</v>
      </c>
      <c r="Z372" s="209">
        <f t="shared" si="604"/>
        <v>503.25051999999999</v>
      </c>
      <c r="AA372" s="209">
        <f t="shared" si="604"/>
        <v>503.25051999999999</v>
      </c>
      <c r="AB372" s="209">
        <f t="shared" si="604"/>
        <v>0</v>
      </c>
      <c r="AC372" s="209">
        <f t="shared" si="604"/>
        <v>234.83515</v>
      </c>
      <c r="AD372" s="209">
        <f t="shared" si="604"/>
        <v>234.83515</v>
      </c>
      <c r="AE372" s="209">
        <f t="shared" si="604"/>
        <v>0</v>
      </c>
      <c r="AF372" s="209">
        <f t="shared" si="604"/>
        <v>239.50165000000001</v>
      </c>
      <c r="AG372" s="209">
        <f t="shared" si="604"/>
        <v>239.50165000000001</v>
      </c>
      <c r="AH372" s="209">
        <f t="shared" si="604"/>
        <v>0</v>
      </c>
      <c r="AI372" s="209">
        <f t="shared" si="604"/>
        <v>1058</v>
      </c>
      <c r="AJ372" s="209">
        <f t="shared" si="604"/>
        <v>0</v>
      </c>
      <c r="AK372" s="207">
        <f t="shared" si="604"/>
        <v>0</v>
      </c>
      <c r="AL372" s="209">
        <f t="shared" si="604"/>
        <v>257.09204999999997</v>
      </c>
      <c r="AM372" s="209">
        <f t="shared" si="604"/>
        <v>0</v>
      </c>
      <c r="AN372" s="209">
        <f t="shared" si="604"/>
        <v>0</v>
      </c>
      <c r="AO372" s="209">
        <f t="shared" si="604"/>
        <v>2196.4126799999999</v>
      </c>
      <c r="AP372" s="207">
        <f t="shared" si="604"/>
        <v>0</v>
      </c>
      <c r="AQ372" s="207">
        <f t="shared" si="604"/>
        <v>0</v>
      </c>
      <c r="AR372" s="324"/>
    </row>
    <row r="373" spans="1:44" ht="18.75" customHeight="1">
      <c r="A373" s="326" t="s">
        <v>99</v>
      </c>
      <c r="B373" s="319" t="s">
        <v>367</v>
      </c>
      <c r="C373" s="319" t="s">
        <v>324</v>
      </c>
      <c r="D373" s="115" t="s">
        <v>41</v>
      </c>
      <c r="E373" s="208">
        <f>SUM(E374:E376)</f>
        <v>46591.399999999994</v>
      </c>
      <c r="F373" s="208">
        <f>SUM(F374:F376)</f>
        <v>32909.417669999995</v>
      </c>
      <c r="G373" s="208">
        <f>F373/E373*100</f>
        <v>70.634103439690591</v>
      </c>
      <c r="H373" s="208">
        <f>SUM(H374:H376)</f>
        <v>0</v>
      </c>
      <c r="I373" s="208">
        <f t="shared" ref="I373:AQ373" si="605">SUM(I374:I376)</f>
        <v>0</v>
      </c>
      <c r="J373" s="208">
        <f t="shared" si="605"/>
        <v>0</v>
      </c>
      <c r="K373" s="208">
        <f t="shared" si="605"/>
        <v>6085.6988700000002</v>
      </c>
      <c r="L373" s="208">
        <f t="shared" si="605"/>
        <v>6085.6988700000002</v>
      </c>
      <c r="M373" s="208">
        <f t="shared" si="605"/>
        <v>0</v>
      </c>
      <c r="N373" s="208">
        <f t="shared" si="605"/>
        <v>7148.9087399999999</v>
      </c>
      <c r="O373" s="208">
        <f t="shared" si="605"/>
        <v>7148.9087399999999</v>
      </c>
      <c r="P373" s="208">
        <f t="shared" si="605"/>
        <v>1</v>
      </c>
      <c r="Q373" s="208">
        <f t="shared" si="605"/>
        <v>4860.2318699999996</v>
      </c>
      <c r="R373" s="208">
        <f t="shared" si="605"/>
        <v>4860.2318699999996</v>
      </c>
      <c r="S373" s="209">
        <f t="shared" si="596"/>
        <v>1</v>
      </c>
      <c r="T373" s="208">
        <f t="shared" si="605"/>
        <v>4239.1495199999999</v>
      </c>
      <c r="U373" s="208">
        <f t="shared" si="605"/>
        <v>4239.1495199999999</v>
      </c>
      <c r="V373" s="208">
        <f t="shared" si="605"/>
        <v>0</v>
      </c>
      <c r="W373" s="208">
        <f t="shared" si="605"/>
        <v>3839.1158500000001</v>
      </c>
      <c r="X373" s="208">
        <f t="shared" si="605"/>
        <v>3839.1158500000001</v>
      </c>
      <c r="Y373" s="208">
        <f t="shared" si="605"/>
        <v>0</v>
      </c>
      <c r="Z373" s="208">
        <f t="shared" si="605"/>
        <v>2585.6969399999998</v>
      </c>
      <c r="AA373" s="208">
        <f t="shared" si="605"/>
        <v>2585.6969399999998</v>
      </c>
      <c r="AB373" s="208">
        <f t="shared" si="605"/>
        <v>0</v>
      </c>
      <c r="AC373" s="208">
        <f t="shared" si="605"/>
        <v>1872.9087</v>
      </c>
      <c r="AD373" s="208">
        <f t="shared" si="605"/>
        <v>1872.9087</v>
      </c>
      <c r="AE373" s="208">
        <f t="shared" si="605"/>
        <v>0</v>
      </c>
      <c r="AF373" s="208">
        <f t="shared" si="605"/>
        <v>2277.7071799999999</v>
      </c>
      <c r="AG373" s="208">
        <f t="shared" si="605"/>
        <v>2277.7071799999999</v>
      </c>
      <c r="AH373" s="208">
        <f t="shared" si="605"/>
        <v>0</v>
      </c>
      <c r="AI373" s="208">
        <f t="shared" si="605"/>
        <v>4200</v>
      </c>
      <c r="AJ373" s="208">
        <f t="shared" si="605"/>
        <v>0</v>
      </c>
      <c r="AK373" s="206">
        <f t="shared" si="605"/>
        <v>0</v>
      </c>
      <c r="AL373" s="208">
        <f t="shared" si="605"/>
        <v>3618.2951499999999</v>
      </c>
      <c r="AM373" s="208">
        <f t="shared" si="605"/>
        <v>0</v>
      </c>
      <c r="AN373" s="208">
        <f t="shared" si="605"/>
        <v>0</v>
      </c>
      <c r="AO373" s="208">
        <f t="shared" si="605"/>
        <v>5863.6871799999999</v>
      </c>
      <c r="AP373" s="206">
        <f t="shared" si="605"/>
        <v>0</v>
      </c>
      <c r="AQ373" s="206">
        <f t="shared" si="605"/>
        <v>0</v>
      </c>
      <c r="AR373" s="323"/>
    </row>
    <row r="374" spans="1:44" ht="31.5">
      <c r="A374" s="326"/>
      <c r="B374" s="319"/>
      <c r="C374" s="319"/>
      <c r="D374" s="260" t="s">
        <v>37</v>
      </c>
      <c r="E374" s="209">
        <f t="shared" ref="E374:E376" si="606">H374+K374+N374+Q374+T374+W374+Z374+AC374+AF374+AI374+AL374+AO374</f>
        <v>0</v>
      </c>
      <c r="F374" s="209">
        <f t="shared" ref="F374:F376" si="607">I374+L374+O374+R374+U374+X374+AA374+AD374+AG374+AJ374+AM374+AP374</f>
        <v>0</v>
      </c>
      <c r="G374" s="208" t="e">
        <f t="shared" ref="G374:G376" si="608">F374/E374*100</f>
        <v>#DIV/0!</v>
      </c>
      <c r="H374" s="209"/>
      <c r="I374" s="209"/>
      <c r="J374" s="209"/>
      <c r="K374" s="209"/>
      <c r="L374" s="209"/>
      <c r="M374" s="209"/>
      <c r="N374" s="209"/>
      <c r="O374" s="209"/>
      <c r="P374" s="209"/>
      <c r="Q374" s="209"/>
      <c r="R374" s="209"/>
      <c r="S374" s="209"/>
      <c r="T374" s="209"/>
      <c r="U374" s="209"/>
      <c r="V374" s="209"/>
      <c r="W374" s="209"/>
      <c r="X374" s="209"/>
      <c r="Y374" s="209"/>
      <c r="Z374" s="209"/>
      <c r="AA374" s="209"/>
      <c r="AB374" s="209"/>
      <c r="AC374" s="209"/>
      <c r="AD374" s="209"/>
      <c r="AE374" s="209"/>
      <c r="AF374" s="209"/>
      <c r="AG374" s="209"/>
      <c r="AH374" s="209"/>
      <c r="AI374" s="209"/>
      <c r="AJ374" s="209"/>
      <c r="AK374" s="207"/>
      <c r="AL374" s="209"/>
      <c r="AM374" s="209"/>
      <c r="AN374" s="209"/>
      <c r="AO374" s="209"/>
      <c r="AP374" s="207"/>
      <c r="AQ374" s="207"/>
      <c r="AR374" s="324"/>
    </row>
    <row r="375" spans="1:44" ht="46.5" customHeight="1">
      <c r="A375" s="326"/>
      <c r="B375" s="319"/>
      <c r="C375" s="319"/>
      <c r="D375" s="260" t="s">
        <v>2</v>
      </c>
      <c r="E375" s="209">
        <f t="shared" si="606"/>
        <v>46591.399999999994</v>
      </c>
      <c r="F375" s="209">
        <f t="shared" si="607"/>
        <v>32909.417669999995</v>
      </c>
      <c r="G375" s="208">
        <f t="shared" si="608"/>
        <v>70.634103439690591</v>
      </c>
      <c r="H375" s="209"/>
      <c r="I375" s="209"/>
      <c r="J375" s="209"/>
      <c r="K375" s="209">
        <v>6085.6988700000002</v>
      </c>
      <c r="L375" s="209">
        <v>6085.6988700000002</v>
      </c>
      <c r="M375" s="209"/>
      <c r="N375" s="209">
        <f>O375</f>
        <v>7148.9087399999999</v>
      </c>
      <c r="O375" s="209">
        <v>7148.9087399999999</v>
      </c>
      <c r="P375" s="209">
        <f>O375/N375</f>
        <v>1</v>
      </c>
      <c r="Q375" s="209">
        <f>R375</f>
        <v>4860.2318699999996</v>
      </c>
      <c r="R375" s="209">
        <v>4860.2318699999996</v>
      </c>
      <c r="S375" s="209">
        <f t="shared" si="596"/>
        <v>1</v>
      </c>
      <c r="T375" s="209">
        <v>4239.1495199999999</v>
      </c>
      <c r="U375" s="209">
        <v>4239.1495199999999</v>
      </c>
      <c r="V375" s="209"/>
      <c r="W375" s="209">
        <v>3839.1158500000001</v>
      </c>
      <c r="X375" s="209">
        <v>3839.1158500000001</v>
      </c>
      <c r="Y375" s="209"/>
      <c r="Z375" s="209">
        <v>2585.6969399999998</v>
      </c>
      <c r="AA375" s="209">
        <v>2585.6969399999998</v>
      </c>
      <c r="AB375" s="209"/>
      <c r="AC375" s="209">
        <v>1872.9087</v>
      </c>
      <c r="AD375" s="209">
        <v>1872.9087</v>
      </c>
      <c r="AE375" s="209"/>
      <c r="AF375" s="209">
        <v>2277.7071799999999</v>
      </c>
      <c r="AG375" s="209">
        <v>2277.7071799999999</v>
      </c>
      <c r="AH375" s="209"/>
      <c r="AI375" s="209">
        <v>4200</v>
      </c>
      <c r="AJ375" s="209"/>
      <c r="AK375" s="207"/>
      <c r="AL375" s="209">
        <v>3618.2951499999999</v>
      </c>
      <c r="AM375" s="209"/>
      <c r="AN375" s="209"/>
      <c r="AO375" s="209">
        <v>5863.6871799999999</v>
      </c>
      <c r="AP375" s="207"/>
      <c r="AQ375" s="207"/>
      <c r="AR375" s="324"/>
    </row>
    <row r="376" spans="1:44" ht="27.2" customHeight="1">
      <c r="A376" s="326"/>
      <c r="B376" s="319"/>
      <c r="C376" s="319"/>
      <c r="D376" s="261" t="s">
        <v>43</v>
      </c>
      <c r="E376" s="209">
        <f t="shared" si="606"/>
        <v>0</v>
      </c>
      <c r="F376" s="209">
        <f t="shared" si="607"/>
        <v>0</v>
      </c>
      <c r="G376" s="208" t="e">
        <f t="shared" si="608"/>
        <v>#DIV/0!</v>
      </c>
      <c r="H376" s="209"/>
      <c r="I376" s="209"/>
      <c r="J376" s="209"/>
      <c r="K376" s="209"/>
      <c r="L376" s="209"/>
      <c r="M376" s="209"/>
      <c r="N376" s="209"/>
      <c r="O376" s="209"/>
      <c r="P376" s="209"/>
      <c r="Q376" s="209"/>
      <c r="R376" s="209"/>
      <c r="S376" s="209"/>
      <c r="T376" s="209"/>
      <c r="U376" s="209"/>
      <c r="V376" s="209"/>
      <c r="W376" s="209"/>
      <c r="X376" s="209"/>
      <c r="Y376" s="209"/>
      <c r="Z376" s="209"/>
      <c r="AA376" s="209"/>
      <c r="AB376" s="209"/>
      <c r="AC376" s="209"/>
      <c r="AD376" s="209"/>
      <c r="AE376" s="209"/>
      <c r="AF376" s="209"/>
      <c r="AG376" s="209"/>
      <c r="AH376" s="209"/>
      <c r="AI376" s="209"/>
      <c r="AJ376" s="209"/>
      <c r="AK376" s="207"/>
      <c r="AL376" s="209"/>
      <c r="AM376" s="209"/>
      <c r="AN376" s="209"/>
      <c r="AO376" s="209"/>
      <c r="AP376" s="207"/>
      <c r="AQ376" s="207"/>
      <c r="AR376" s="324"/>
    </row>
    <row r="377" spans="1:44" s="119" customFormat="1" ht="22.15" customHeight="1">
      <c r="A377" s="326" t="s">
        <v>100</v>
      </c>
      <c r="B377" s="319" t="s">
        <v>368</v>
      </c>
      <c r="C377" s="325" t="s">
        <v>324</v>
      </c>
      <c r="D377" s="115" t="s">
        <v>41</v>
      </c>
      <c r="E377" s="208">
        <f>SUM(E378:E380)</f>
        <v>29115.5</v>
      </c>
      <c r="F377" s="208">
        <f>SUM(F378:F380)</f>
        <v>20336.738230000003</v>
      </c>
      <c r="G377" s="208">
        <f>F377/E377*100</f>
        <v>69.848493860658422</v>
      </c>
      <c r="H377" s="208">
        <f>SUM(H378:H380)</f>
        <v>0</v>
      </c>
      <c r="I377" s="208">
        <f t="shared" ref="I377:AQ377" si="609">SUM(I378:I380)</f>
        <v>0</v>
      </c>
      <c r="J377" s="208">
        <f t="shared" si="609"/>
        <v>0</v>
      </c>
      <c r="K377" s="208">
        <f t="shared" si="609"/>
        <v>0</v>
      </c>
      <c r="L377" s="208">
        <f t="shared" si="609"/>
        <v>0</v>
      </c>
      <c r="M377" s="208">
        <f t="shared" si="609"/>
        <v>0</v>
      </c>
      <c r="N377" s="208">
        <f t="shared" si="609"/>
        <v>8837.6400900000008</v>
      </c>
      <c r="O377" s="208">
        <f t="shared" si="609"/>
        <v>8837.6400900000008</v>
      </c>
      <c r="P377" s="208">
        <f t="shared" si="609"/>
        <v>2</v>
      </c>
      <c r="Q377" s="208">
        <f t="shared" si="609"/>
        <v>3573.7225600000002</v>
      </c>
      <c r="R377" s="208">
        <f t="shared" si="609"/>
        <v>3573.7225600000002</v>
      </c>
      <c r="S377" s="209">
        <f t="shared" si="596"/>
        <v>1</v>
      </c>
      <c r="T377" s="208">
        <f t="shared" si="609"/>
        <v>2971.45876</v>
      </c>
      <c r="U377" s="208">
        <f t="shared" si="609"/>
        <v>2971.45876</v>
      </c>
      <c r="V377" s="208">
        <f t="shared" si="609"/>
        <v>0</v>
      </c>
      <c r="W377" s="208">
        <f t="shared" si="609"/>
        <v>2509.9485100000002</v>
      </c>
      <c r="X377" s="208">
        <f t="shared" si="609"/>
        <v>2509.9485100000002</v>
      </c>
      <c r="Y377" s="208">
        <f t="shared" si="609"/>
        <v>0</v>
      </c>
      <c r="Z377" s="208">
        <f t="shared" si="609"/>
        <v>1258.1262999999999</v>
      </c>
      <c r="AA377" s="208">
        <f t="shared" si="609"/>
        <v>1258.1262999999999</v>
      </c>
      <c r="AB377" s="208">
        <f t="shared" si="609"/>
        <v>0</v>
      </c>
      <c r="AC377" s="208">
        <f t="shared" si="609"/>
        <v>587.08788000000004</v>
      </c>
      <c r="AD377" s="208">
        <f t="shared" si="609"/>
        <v>587.08788000000004</v>
      </c>
      <c r="AE377" s="208">
        <f t="shared" si="609"/>
        <v>0</v>
      </c>
      <c r="AF377" s="208">
        <f t="shared" si="609"/>
        <v>598.75413000000003</v>
      </c>
      <c r="AG377" s="208">
        <f t="shared" si="609"/>
        <v>598.75413000000003</v>
      </c>
      <c r="AH377" s="208">
        <f t="shared" si="609"/>
        <v>0</v>
      </c>
      <c r="AI377" s="208">
        <f t="shared" si="609"/>
        <v>2646</v>
      </c>
      <c r="AJ377" s="208">
        <f t="shared" si="609"/>
        <v>0</v>
      </c>
      <c r="AK377" s="206">
        <f t="shared" si="609"/>
        <v>0</v>
      </c>
      <c r="AL377" s="208">
        <f t="shared" si="609"/>
        <v>638.73008000000004</v>
      </c>
      <c r="AM377" s="208">
        <f t="shared" si="609"/>
        <v>0</v>
      </c>
      <c r="AN377" s="208">
        <f t="shared" si="609"/>
        <v>0</v>
      </c>
      <c r="AO377" s="208">
        <f t="shared" si="609"/>
        <v>5494.0316899999998</v>
      </c>
      <c r="AP377" s="206">
        <f t="shared" si="609"/>
        <v>0</v>
      </c>
      <c r="AQ377" s="206">
        <f t="shared" si="609"/>
        <v>0</v>
      </c>
      <c r="AR377" s="323"/>
    </row>
    <row r="378" spans="1:44" ht="31.5">
      <c r="A378" s="326"/>
      <c r="B378" s="319"/>
      <c r="C378" s="325"/>
      <c r="D378" s="260" t="s">
        <v>37</v>
      </c>
      <c r="E378" s="209">
        <f t="shared" ref="E378:E380" si="610">H378+K378+N378+Q378+T378+W378+Z378+AC378+AF378+AI378+AL378+AO378</f>
        <v>0</v>
      </c>
      <c r="F378" s="209">
        <f t="shared" ref="F378:F380" si="611">I378+L378+O378+R378+U378+X378+AA378+AD378+AG378+AJ378+AM378+AP378</f>
        <v>0</v>
      </c>
      <c r="G378" s="208" t="e">
        <f t="shared" ref="G378:G380" si="612">F378/E378*100</f>
        <v>#DIV/0!</v>
      </c>
      <c r="H378" s="209"/>
      <c r="I378" s="209"/>
      <c r="J378" s="209"/>
      <c r="K378" s="209"/>
      <c r="L378" s="209"/>
      <c r="M378" s="209"/>
      <c r="N378" s="209"/>
      <c r="O378" s="209"/>
      <c r="P378" s="209"/>
      <c r="Q378" s="209"/>
      <c r="R378" s="209"/>
      <c r="S378" s="209"/>
      <c r="T378" s="209"/>
      <c r="U378" s="209"/>
      <c r="V378" s="209"/>
      <c r="W378" s="209"/>
      <c r="X378" s="209"/>
      <c r="Y378" s="209"/>
      <c r="Z378" s="209"/>
      <c r="AA378" s="209"/>
      <c r="AB378" s="209"/>
      <c r="AC378" s="209"/>
      <c r="AD378" s="209"/>
      <c r="AE378" s="209"/>
      <c r="AF378" s="209"/>
      <c r="AG378" s="209"/>
      <c r="AH378" s="209"/>
      <c r="AI378" s="209"/>
      <c r="AJ378" s="209"/>
      <c r="AK378" s="207"/>
      <c r="AL378" s="209"/>
      <c r="AM378" s="209"/>
      <c r="AN378" s="209"/>
      <c r="AO378" s="209"/>
      <c r="AP378" s="207"/>
      <c r="AQ378" s="207"/>
      <c r="AR378" s="324"/>
    </row>
    <row r="379" spans="1:44" ht="31.15" customHeight="1">
      <c r="A379" s="326"/>
      <c r="B379" s="319"/>
      <c r="C379" s="325"/>
      <c r="D379" s="260" t="s">
        <v>2</v>
      </c>
      <c r="E379" s="209">
        <f t="shared" si="610"/>
        <v>17469.3</v>
      </c>
      <c r="F379" s="209">
        <f t="shared" si="611"/>
        <v>12202.042960000001</v>
      </c>
      <c r="G379" s="208">
        <f t="shared" si="612"/>
        <v>69.848493986593624</v>
      </c>
      <c r="H379" s="209"/>
      <c r="I379" s="209"/>
      <c r="J379" s="209"/>
      <c r="K379" s="209"/>
      <c r="L379" s="209"/>
      <c r="M379" s="209"/>
      <c r="N379" s="209">
        <f>O379</f>
        <v>5302.5840600000001</v>
      </c>
      <c r="O379" s="209">
        <v>5302.5840600000001</v>
      </c>
      <c r="P379" s="209">
        <f>O379/N379</f>
        <v>1</v>
      </c>
      <c r="Q379" s="209">
        <f>R379</f>
        <v>2144.2335400000002</v>
      </c>
      <c r="R379" s="209">
        <v>2144.2335400000002</v>
      </c>
      <c r="S379" s="209">
        <f t="shared" si="596"/>
        <v>1</v>
      </c>
      <c r="T379" s="209">
        <v>1782.87526</v>
      </c>
      <c r="U379" s="209">
        <v>1782.87526</v>
      </c>
      <c r="V379" s="209"/>
      <c r="W379" s="209">
        <v>1505.96911</v>
      </c>
      <c r="X379" s="209">
        <v>1505.96911</v>
      </c>
      <c r="Y379" s="209"/>
      <c r="Z379" s="209">
        <v>754.87577999999996</v>
      </c>
      <c r="AA379" s="209">
        <v>754.87577999999996</v>
      </c>
      <c r="AB379" s="209"/>
      <c r="AC379" s="209">
        <v>352.25272999999999</v>
      </c>
      <c r="AD379" s="209">
        <v>352.25272999999999</v>
      </c>
      <c r="AE379" s="209"/>
      <c r="AF379" s="209">
        <v>359.25247999999999</v>
      </c>
      <c r="AG379" s="209">
        <v>359.25247999999999</v>
      </c>
      <c r="AH379" s="209"/>
      <c r="AI379" s="209">
        <v>1588</v>
      </c>
      <c r="AJ379" s="209"/>
      <c r="AK379" s="207"/>
      <c r="AL379" s="209">
        <v>381.63803000000001</v>
      </c>
      <c r="AM379" s="209"/>
      <c r="AN379" s="209"/>
      <c r="AO379" s="209">
        <v>3297.6190099999999</v>
      </c>
      <c r="AP379" s="207"/>
      <c r="AQ379" s="207"/>
      <c r="AR379" s="324"/>
    </row>
    <row r="380" spans="1:44" ht="28.5" customHeight="1">
      <c r="A380" s="326"/>
      <c r="B380" s="319"/>
      <c r="C380" s="325"/>
      <c r="D380" s="261" t="s">
        <v>43</v>
      </c>
      <c r="E380" s="209">
        <f t="shared" si="610"/>
        <v>11646.199999999999</v>
      </c>
      <c r="F380" s="209">
        <f t="shared" si="611"/>
        <v>8134.6952700000002</v>
      </c>
      <c r="G380" s="208">
        <f t="shared" si="612"/>
        <v>69.848493671755605</v>
      </c>
      <c r="H380" s="209"/>
      <c r="I380" s="209"/>
      <c r="J380" s="209"/>
      <c r="K380" s="209"/>
      <c r="L380" s="209"/>
      <c r="M380" s="209"/>
      <c r="N380" s="209">
        <f>O380</f>
        <v>3535.0560300000002</v>
      </c>
      <c r="O380" s="209">
        <v>3535.0560300000002</v>
      </c>
      <c r="P380" s="209">
        <f>O380/N380</f>
        <v>1</v>
      </c>
      <c r="Q380" s="209">
        <f>R380</f>
        <v>1429.48902</v>
      </c>
      <c r="R380" s="209">
        <v>1429.48902</v>
      </c>
      <c r="S380" s="209">
        <f t="shared" si="596"/>
        <v>1</v>
      </c>
      <c r="T380" s="209">
        <v>1188.5835</v>
      </c>
      <c r="U380" s="209">
        <v>1188.5835</v>
      </c>
      <c r="V380" s="209"/>
      <c r="W380" s="209">
        <v>1003.9794000000001</v>
      </c>
      <c r="X380" s="209">
        <v>1003.9794000000001</v>
      </c>
      <c r="Y380" s="209"/>
      <c r="Z380" s="209">
        <v>503.25051999999999</v>
      </c>
      <c r="AA380" s="209">
        <v>503.25051999999999</v>
      </c>
      <c r="AB380" s="209"/>
      <c r="AC380" s="209">
        <v>234.83515</v>
      </c>
      <c r="AD380" s="209">
        <v>234.83515</v>
      </c>
      <c r="AE380" s="209"/>
      <c r="AF380" s="209">
        <v>239.50165000000001</v>
      </c>
      <c r="AG380" s="209">
        <v>239.50165000000001</v>
      </c>
      <c r="AH380" s="209"/>
      <c r="AI380" s="209">
        <v>1058</v>
      </c>
      <c r="AJ380" s="209"/>
      <c r="AK380" s="207"/>
      <c r="AL380" s="209">
        <v>257.09204999999997</v>
      </c>
      <c r="AM380" s="209"/>
      <c r="AN380" s="209"/>
      <c r="AO380" s="209">
        <v>2196.4126799999999</v>
      </c>
      <c r="AP380" s="207"/>
      <c r="AQ380" s="207"/>
      <c r="AR380" s="324"/>
    </row>
    <row r="381" spans="1:44" ht="20.25" customHeight="1">
      <c r="A381" s="337"/>
      <c r="B381" s="327" t="s">
        <v>365</v>
      </c>
      <c r="C381" s="328"/>
      <c r="D381" s="115" t="s">
        <v>41</v>
      </c>
      <c r="E381" s="208">
        <f>SUM(E382:E384)</f>
        <v>75706.899999999994</v>
      </c>
      <c r="F381" s="208">
        <f>SUM(F382:F384)</f>
        <v>53246.155899999998</v>
      </c>
      <c r="G381" s="208" t="e">
        <v>#DIV/0!</v>
      </c>
      <c r="H381" s="208">
        <f>SUM(H382:H384)</f>
        <v>0</v>
      </c>
      <c r="I381" s="208">
        <f t="shared" ref="I381:AQ381" si="613">SUM(I382:I384)</f>
        <v>0</v>
      </c>
      <c r="J381" s="208">
        <f t="shared" si="613"/>
        <v>0</v>
      </c>
      <c r="K381" s="208">
        <f t="shared" si="613"/>
        <v>6085.6988700000002</v>
      </c>
      <c r="L381" s="208">
        <f t="shared" si="613"/>
        <v>6085.6988700000002</v>
      </c>
      <c r="M381" s="208">
        <f t="shared" si="613"/>
        <v>0</v>
      </c>
      <c r="N381" s="208">
        <f t="shared" si="613"/>
        <v>15986.54883</v>
      </c>
      <c r="O381" s="208">
        <f t="shared" si="613"/>
        <v>15986.54883</v>
      </c>
      <c r="P381" s="208">
        <f t="shared" si="613"/>
        <v>3</v>
      </c>
      <c r="Q381" s="208">
        <f t="shared" si="613"/>
        <v>8433.9544299999998</v>
      </c>
      <c r="R381" s="208">
        <f t="shared" si="613"/>
        <v>8433.9544299999998</v>
      </c>
      <c r="S381" s="208">
        <f t="shared" si="613"/>
        <v>2</v>
      </c>
      <c r="T381" s="208">
        <f t="shared" si="613"/>
        <v>7210.6082799999995</v>
      </c>
      <c r="U381" s="208">
        <f t="shared" si="613"/>
        <v>7210.6082799999995</v>
      </c>
      <c r="V381" s="208">
        <f t="shared" si="613"/>
        <v>0</v>
      </c>
      <c r="W381" s="208">
        <f t="shared" si="613"/>
        <v>6349.0643600000003</v>
      </c>
      <c r="X381" s="208">
        <f t="shared" si="613"/>
        <v>6349.0643600000003</v>
      </c>
      <c r="Y381" s="208">
        <f t="shared" si="613"/>
        <v>0</v>
      </c>
      <c r="Z381" s="208">
        <f t="shared" si="613"/>
        <v>3843.8232399999997</v>
      </c>
      <c r="AA381" s="208">
        <f t="shared" si="613"/>
        <v>3843.8232399999997</v>
      </c>
      <c r="AB381" s="208">
        <f t="shared" si="613"/>
        <v>0</v>
      </c>
      <c r="AC381" s="208">
        <f t="shared" si="613"/>
        <v>2459.99658</v>
      </c>
      <c r="AD381" s="208">
        <f t="shared" si="613"/>
        <v>2459.99658</v>
      </c>
      <c r="AE381" s="208">
        <f t="shared" si="613"/>
        <v>0</v>
      </c>
      <c r="AF381" s="208">
        <f t="shared" si="613"/>
        <v>2876.4613100000001</v>
      </c>
      <c r="AG381" s="208">
        <f t="shared" si="613"/>
        <v>2876.4613100000001</v>
      </c>
      <c r="AH381" s="208">
        <f t="shared" si="613"/>
        <v>0</v>
      </c>
      <c r="AI381" s="208">
        <f t="shared" si="613"/>
        <v>6846</v>
      </c>
      <c r="AJ381" s="208">
        <f t="shared" si="613"/>
        <v>0</v>
      </c>
      <c r="AK381" s="206">
        <f t="shared" si="613"/>
        <v>0</v>
      </c>
      <c r="AL381" s="208">
        <f t="shared" si="613"/>
        <v>4257.0252300000002</v>
      </c>
      <c r="AM381" s="208">
        <f t="shared" si="613"/>
        <v>0</v>
      </c>
      <c r="AN381" s="208">
        <f t="shared" si="613"/>
        <v>0</v>
      </c>
      <c r="AO381" s="208">
        <f t="shared" si="613"/>
        <v>11357.718869999999</v>
      </c>
      <c r="AP381" s="206">
        <f t="shared" si="613"/>
        <v>0</v>
      </c>
      <c r="AQ381" s="206">
        <f t="shared" si="613"/>
        <v>0</v>
      </c>
      <c r="AR381" s="333"/>
    </row>
    <row r="382" spans="1:44" ht="35.25" customHeight="1">
      <c r="A382" s="337"/>
      <c r="B382" s="329"/>
      <c r="C382" s="330"/>
      <c r="D382" s="260" t="s">
        <v>37</v>
      </c>
      <c r="E382" s="209">
        <f t="shared" ref="E382:E384" si="614">H382+K382+N382+Q382+T382+W382+Z382+AC382+AF382+AI382+AL382+AO382</f>
        <v>0</v>
      </c>
      <c r="F382" s="209">
        <f t="shared" ref="F382:F384" si="615">I382+L382+O382+R382+U382+X382+AA382+AD382+AG382+AJ382+AM382+AP382</f>
        <v>0</v>
      </c>
      <c r="G382" s="209" t="e">
        <v>#DIV/0!</v>
      </c>
      <c r="H382" s="209">
        <f>H370</f>
        <v>0</v>
      </c>
      <c r="I382" s="209">
        <f t="shared" ref="I382:AQ382" si="616">I370</f>
        <v>0</v>
      </c>
      <c r="J382" s="209">
        <f t="shared" si="616"/>
        <v>0</v>
      </c>
      <c r="K382" s="209">
        <f t="shared" si="616"/>
        <v>0</v>
      </c>
      <c r="L382" s="209">
        <f t="shared" si="616"/>
        <v>0</v>
      </c>
      <c r="M382" s="209">
        <f t="shared" si="616"/>
        <v>0</v>
      </c>
      <c r="N382" s="209">
        <f t="shared" si="616"/>
        <v>0</v>
      </c>
      <c r="O382" s="209">
        <f t="shared" si="616"/>
        <v>0</v>
      </c>
      <c r="P382" s="209">
        <f t="shared" si="616"/>
        <v>0</v>
      </c>
      <c r="Q382" s="209">
        <f t="shared" si="616"/>
        <v>0</v>
      </c>
      <c r="R382" s="209">
        <f t="shared" si="616"/>
        <v>0</v>
      </c>
      <c r="S382" s="209">
        <f t="shared" si="616"/>
        <v>0</v>
      </c>
      <c r="T382" s="209">
        <f t="shared" si="616"/>
        <v>0</v>
      </c>
      <c r="U382" s="209">
        <f t="shared" si="616"/>
        <v>0</v>
      </c>
      <c r="V382" s="209">
        <f t="shared" si="616"/>
        <v>0</v>
      </c>
      <c r="W382" s="209">
        <f t="shared" si="616"/>
        <v>0</v>
      </c>
      <c r="X382" s="209">
        <f t="shared" si="616"/>
        <v>0</v>
      </c>
      <c r="Y382" s="209">
        <f t="shared" si="616"/>
        <v>0</v>
      </c>
      <c r="Z382" s="209">
        <f t="shared" si="616"/>
        <v>0</v>
      </c>
      <c r="AA382" s="209">
        <f t="shared" si="616"/>
        <v>0</v>
      </c>
      <c r="AB382" s="209">
        <f t="shared" si="616"/>
        <v>0</v>
      </c>
      <c r="AC382" s="209">
        <f t="shared" si="616"/>
        <v>0</v>
      </c>
      <c r="AD382" s="209">
        <f t="shared" si="616"/>
        <v>0</v>
      </c>
      <c r="AE382" s="209">
        <f t="shared" si="616"/>
        <v>0</v>
      </c>
      <c r="AF382" s="209">
        <f t="shared" si="616"/>
        <v>0</v>
      </c>
      <c r="AG382" s="209">
        <f t="shared" si="616"/>
        <v>0</v>
      </c>
      <c r="AH382" s="209">
        <f t="shared" si="616"/>
        <v>0</v>
      </c>
      <c r="AI382" s="209">
        <f t="shared" si="616"/>
        <v>0</v>
      </c>
      <c r="AJ382" s="209">
        <f t="shared" si="616"/>
        <v>0</v>
      </c>
      <c r="AK382" s="207">
        <f t="shared" si="616"/>
        <v>0</v>
      </c>
      <c r="AL382" s="209">
        <f t="shared" si="616"/>
        <v>0</v>
      </c>
      <c r="AM382" s="209">
        <f t="shared" si="616"/>
        <v>0</v>
      </c>
      <c r="AN382" s="209">
        <f t="shared" si="616"/>
        <v>0</v>
      </c>
      <c r="AO382" s="209">
        <f t="shared" si="616"/>
        <v>0</v>
      </c>
      <c r="AP382" s="207">
        <f t="shared" si="616"/>
        <v>0</v>
      </c>
      <c r="AQ382" s="207">
        <f t="shared" si="616"/>
        <v>0</v>
      </c>
      <c r="AR382" s="334"/>
    </row>
    <row r="383" spans="1:44" ht="33" customHeight="1">
      <c r="A383" s="337"/>
      <c r="B383" s="329"/>
      <c r="C383" s="330"/>
      <c r="D383" s="260" t="s">
        <v>2</v>
      </c>
      <c r="E383" s="209">
        <f t="shared" si="614"/>
        <v>64060.7</v>
      </c>
      <c r="F383" s="209">
        <f t="shared" si="615"/>
        <v>45111.460630000001</v>
      </c>
      <c r="G383" s="209" t="e">
        <v>#DIV/0!</v>
      </c>
      <c r="H383" s="209">
        <f t="shared" ref="H383:AQ383" si="617">H371</f>
        <v>0</v>
      </c>
      <c r="I383" s="209">
        <f t="shared" si="617"/>
        <v>0</v>
      </c>
      <c r="J383" s="209">
        <f t="shared" si="617"/>
        <v>0</v>
      </c>
      <c r="K383" s="209">
        <f t="shared" si="617"/>
        <v>6085.6988700000002</v>
      </c>
      <c r="L383" s="209">
        <f t="shared" si="617"/>
        <v>6085.6988700000002</v>
      </c>
      <c r="M383" s="209">
        <f t="shared" si="617"/>
        <v>0</v>
      </c>
      <c r="N383" s="209">
        <f t="shared" si="617"/>
        <v>12451.4928</v>
      </c>
      <c r="O383" s="209">
        <f t="shared" si="617"/>
        <v>12451.4928</v>
      </c>
      <c r="P383" s="209">
        <f t="shared" si="617"/>
        <v>2</v>
      </c>
      <c r="Q383" s="209">
        <f t="shared" si="617"/>
        <v>7004.4654099999998</v>
      </c>
      <c r="R383" s="209">
        <f t="shared" si="617"/>
        <v>7004.4654099999998</v>
      </c>
      <c r="S383" s="209">
        <f t="shared" si="617"/>
        <v>1</v>
      </c>
      <c r="T383" s="209">
        <f t="shared" si="617"/>
        <v>6022.0247799999997</v>
      </c>
      <c r="U383" s="209">
        <f t="shared" si="617"/>
        <v>6022.0247799999997</v>
      </c>
      <c r="V383" s="209">
        <f t="shared" si="617"/>
        <v>0</v>
      </c>
      <c r="W383" s="209">
        <f t="shared" si="617"/>
        <v>5345.0849600000001</v>
      </c>
      <c r="X383" s="209">
        <f t="shared" si="617"/>
        <v>5345.0849600000001</v>
      </c>
      <c r="Y383" s="209">
        <f t="shared" si="617"/>
        <v>0</v>
      </c>
      <c r="Z383" s="209">
        <f t="shared" si="617"/>
        <v>3340.5727199999997</v>
      </c>
      <c r="AA383" s="209">
        <f t="shared" si="617"/>
        <v>3340.5727199999997</v>
      </c>
      <c r="AB383" s="209">
        <f t="shared" si="617"/>
        <v>0</v>
      </c>
      <c r="AC383" s="209">
        <f t="shared" si="617"/>
        <v>2225.1614300000001</v>
      </c>
      <c r="AD383" s="209">
        <f t="shared" si="617"/>
        <v>2225.1614300000001</v>
      </c>
      <c r="AE383" s="209">
        <f t="shared" si="617"/>
        <v>0</v>
      </c>
      <c r="AF383" s="209">
        <f t="shared" si="617"/>
        <v>2636.95966</v>
      </c>
      <c r="AG383" s="209">
        <f t="shared" si="617"/>
        <v>2636.95966</v>
      </c>
      <c r="AH383" s="209">
        <f t="shared" si="617"/>
        <v>0</v>
      </c>
      <c r="AI383" s="209">
        <f t="shared" si="617"/>
        <v>5788</v>
      </c>
      <c r="AJ383" s="209">
        <f t="shared" si="617"/>
        <v>0</v>
      </c>
      <c r="AK383" s="207">
        <f t="shared" si="617"/>
        <v>0</v>
      </c>
      <c r="AL383" s="209">
        <f t="shared" si="617"/>
        <v>3999.93318</v>
      </c>
      <c r="AM383" s="209">
        <f t="shared" si="617"/>
        <v>0</v>
      </c>
      <c r="AN383" s="209">
        <f t="shared" si="617"/>
        <v>0</v>
      </c>
      <c r="AO383" s="209">
        <f t="shared" si="617"/>
        <v>9161.3061899999993</v>
      </c>
      <c r="AP383" s="207">
        <f t="shared" si="617"/>
        <v>0</v>
      </c>
      <c r="AQ383" s="207">
        <f t="shared" si="617"/>
        <v>0</v>
      </c>
      <c r="AR383" s="334"/>
    </row>
    <row r="384" spans="1:44" ht="19.7" customHeight="1">
      <c r="A384" s="337"/>
      <c r="B384" s="331"/>
      <c r="C384" s="332"/>
      <c r="D384" s="261" t="s">
        <v>43</v>
      </c>
      <c r="E384" s="209">
        <f t="shared" si="614"/>
        <v>11646.199999999999</v>
      </c>
      <c r="F384" s="209">
        <f t="shared" si="615"/>
        <v>8134.6952700000002</v>
      </c>
      <c r="G384" s="209" t="e">
        <v>#DIV/0!</v>
      </c>
      <c r="H384" s="209">
        <f t="shared" ref="H384:AQ384" si="618">H372</f>
        <v>0</v>
      </c>
      <c r="I384" s="209">
        <f t="shared" si="618"/>
        <v>0</v>
      </c>
      <c r="J384" s="209">
        <f t="shared" si="618"/>
        <v>0</v>
      </c>
      <c r="K384" s="209">
        <f t="shared" si="618"/>
        <v>0</v>
      </c>
      <c r="L384" s="209">
        <f t="shared" si="618"/>
        <v>0</v>
      </c>
      <c r="M384" s="209">
        <f t="shared" si="618"/>
        <v>0</v>
      </c>
      <c r="N384" s="209">
        <f t="shared" si="618"/>
        <v>3535.0560300000002</v>
      </c>
      <c r="O384" s="209">
        <f t="shared" si="618"/>
        <v>3535.0560300000002</v>
      </c>
      <c r="P384" s="209">
        <f t="shared" si="618"/>
        <v>1</v>
      </c>
      <c r="Q384" s="209">
        <f t="shared" si="618"/>
        <v>1429.48902</v>
      </c>
      <c r="R384" s="209">
        <f t="shared" si="618"/>
        <v>1429.48902</v>
      </c>
      <c r="S384" s="209">
        <f t="shared" si="618"/>
        <v>1</v>
      </c>
      <c r="T384" s="209">
        <f t="shared" si="618"/>
        <v>1188.5835</v>
      </c>
      <c r="U384" s="209">
        <f t="shared" si="618"/>
        <v>1188.5835</v>
      </c>
      <c r="V384" s="209">
        <f t="shared" si="618"/>
        <v>0</v>
      </c>
      <c r="W384" s="209">
        <f t="shared" si="618"/>
        <v>1003.9794000000001</v>
      </c>
      <c r="X384" s="209">
        <f t="shared" si="618"/>
        <v>1003.9794000000001</v>
      </c>
      <c r="Y384" s="209">
        <f t="shared" si="618"/>
        <v>0</v>
      </c>
      <c r="Z384" s="209">
        <f t="shared" si="618"/>
        <v>503.25051999999999</v>
      </c>
      <c r="AA384" s="209">
        <f t="shared" si="618"/>
        <v>503.25051999999999</v>
      </c>
      <c r="AB384" s="209">
        <f t="shared" si="618"/>
        <v>0</v>
      </c>
      <c r="AC384" s="209">
        <f t="shared" si="618"/>
        <v>234.83515</v>
      </c>
      <c r="AD384" s="209">
        <f t="shared" si="618"/>
        <v>234.83515</v>
      </c>
      <c r="AE384" s="209">
        <f t="shared" si="618"/>
        <v>0</v>
      </c>
      <c r="AF384" s="209">
        <f t="shared" si="618"/>
        <v>239.50165000000001</v>
      </c>
      <c r="AG384" s="209">
        <f t="shared" si="618"/>
        <v>239.50165000000001</v>
      </c>
      <c r="AH384" s="209">
        <f t="shared" si="618"/>
        <v>0</v>
      </c>
      <c r="AI384" s="209">
        <f t="shared" si="618"/>
        <v>1058</v>
      </c>
      <c r="AJ384" s="209">
        <f t="shared" si="618"/>
        <v>0</v>
      </c>
      <c r="AK384" s="207">
        <f t="shared" si="618"/>
        <v>0</v>
      </c>
      <c r="AL384" s="209">
        <f t="shared" si="618"/>
        <v>257.09204999999997</v>
      </c>
      <c r="AM384" s="209">
        <f t="shared" si="618"/>
        <v>0</v>
      </c>
      <c r="AN384" s="209">
        <f t="shared" si="618"/>
        <v>0</v>
      </c>
      <c r="AO384" s="209">
        <f t="shared" si="618"/>
        <v>2196.4126799999999</v>
      </c>
      <c r="AP384" s="207">
        <f t="shared" si="618"/>
        <v>0</v>
      </c>
      <c r="AQ384" s="207">
        <f t="shared" si="618"/>
        <v>0</v>
      </c>
      <c r="AR384" s="334"/>
    </row>
    <row r="385" spans="1:44" ht="19.7" customHeight="1">
      <c r="A385" s="338" t="s">
        <v>369</v>
      </c>
      <c r="B385" s="339"/>
      <c r="C385" s="339"/>
      <c r="D385" s="339"/>
      <c r="E385" s="339"/>
      <c r="F385" s="339"/>
      <c r="G385" s="339"/>
      <c r="H385" s="339"/>
      <c r="I385" s="339"/>
      <c r="J385" s="339"/>
      <c r="K385" s="339"/>
      <c r="L385" s="339"/>
      <c r="M385" s="339"/>
      <c r="N385" s="339"/>
      <c r="O385" s="339"/>
      <c r="P385" s="339"/>
      <c r="Q385" s="339"/>
      <c r="R385" s="339"/>
      <c r="S385" s="339"/>
      <c r="T385" s="339"/>
      <c r="U385" s="339"/>
      <c r="V385" s="339"/>
      <c r="W385" s="339"/>
      <c r="X385" s="339"/>
      <c r="Y385" s="339"/>
      <c r="Z385" s="339"/>
      <c r="AA385" s="339"/>
      <c r="AB385" s="339"/>
      <c r="AC385" s="339"/>
      <c r="AD385" s="339"/>
      <c r="AE385" s="339"/>
      <c r="AF385" s="339"/>
      <c r="AG385" s="339"/>
      <c r="AH385" s="339"/>
      <c r="AI385" s="339"/>
      <c r="AJ385" s="339"/>
      <c r="AK385" s="339"/>
      <c r="AL385" s="339"/>
      <c r="AM385" s="339"/>
      <c r="AN385" s="339"/>
      <c r="AO385" s="339"/>
      <c r="AP385" s="339"/>
      <c r="AQ385" s="339"/>
      <c r="AR385" s="340"/>
    </row>
    <row r="386" spans="1:44" ht="18.75" customHeight="1">
      <c r="A386" s="326" t="s">
        <v>370</v>
      </c>
      <c r="B386" s="319" t="s">
        <v>375</v>
      </c>
      <c r="C386" s="325" t="s">
        <v>324</v>
      </c>
      <c r="D386" s="115" t="s">
        <v>41</v>
      </c>
      <c r="E386" s="208">
        <f>SUM(E387:E389)</f>
        <v>0</v>
      </c>
      <c r="F386" s="208">
        <f>SUM(F387:F389)</f>
        <v>0</v>
      </c>
      <c r="G386" s="208" t="e">
        <f>F386/E386*100</f>
        <v>#DIV/0!</v>
      </c>
      <c r="H386" s="208">
        <f t="shared" ref="H386" si="619">SUM(H387:H389)</f>
        <v>0</v>
      </c>
      <c r="I386" s="208">
        <f t="shared" ref="I386:AQ386" si="620">SUM(I387:I389)</f>
        <v>0</v>
      </c>
      <c r="J386" s="208">
        <f t="shared" si="620"/>
        <v>0</v>
      </c>
      <c r="K386" s="208">
        <f t="shared" si="620"/>
        <v>0</v>
      </c>
      <c r="L386" s="208">
        <f t="shared" si="620"/>
        <v>0</v>
      </c>
      <c r="M386" s="208">
        <f t="shared" si="620"/>
        <v>0</v>
      </c>
      <c r="N386" s="208">
        <f t="shared" si="620"/>
        <v>0</v>
      </c>
      <c r="O386" s="208">
        <f t="shared" si="620"/>
        <v>0</v>
      </c>
      <c r="P386" s="208">
        <f t="shared" si="620"/>
        <v>0</v>
      </c>
      <c r="Q386" s="208">
        <f t="shared" si="620"/>
        <v>0</v>
      </c>
      <c r="R386" s="208">
        <f t="shared" si="620"/>
        <v>0</v>
      </c>
      <c r="S386" s="208">
        <f t="shared" si="620"/>
        <v>0</v>
      </c>
      <c r="T386" s="208">
        <f t="shared" si="620"/>
        <v>0</v>
      </c>
      <c r="U386" s="208">
        <f t="shared" si="620"/>
        <v>0</v>
      </c>
      <c r="V386" s="208">
        <f t="shared" si="620"/>
        <v>0</v>
      </c>
      <c r="W386" s="208">
        <f t="shared" si="620"/>
        <v>0</v>
      </c>
      <c r="X386" s="208">
        <f t="shared" si="620"/>
        <v>0</v>
      </c>
      <c r="Y386" s="208">
        <f t="shared" si="620"/>
        <v>0</v>
      </c>
      <c r="Z386" s="208">
        <f t="shared" si="620"/>
        <v>0</v>
      </c>
      <c r="AA386" s="208">
        <f t="shared" si="620"/>
        <v>0</v>
      </c>
      <c r="AB386" s="208">
        <f t="shared" si="620"/>
        <v>0</v>
      </c>
      <c r="AC386" s="208">
        <f t="shared" si="620"/>
        <v>0</v>
      </c>
      <c r="AD386" s="208">
        <f t="shared" si="620"/>
        <v>0</v>
      </c>
      <c r="AE386" s="208">
        <f t="shared" si="620"/>
        <v>0</v>
      </c>
      <c r="AF386" s="208">
        <f t="shared" si="620"/>
        <v>0</v>
      </c>
      <c r="AG386" s="208">
        <f t="shared" si="620"/>
        <v>0</v>
      </c>
      <c r="AH386" s="208">
        <f t="shared" si="620"/>
        <v>0</v>
      </c>
      <c r="AI386" s="208">
        <f t="shared" si="620"/>
        <v>0</v>
      </c>
      <c r="AJ386" s="208">
        <f t="shared" si="620"/>
        <v>0</v>
      </c>
      <c r="AK386" s="206">
        <f t="shared" si="620"/>
        <v>0</v>
      </c>
      <c r="AL386" s="208">
        <f t="shared" si="620"/>
        <v>0</v>
      </c>
      <c r="AM386" s="208">
        <f t="shared" si="620"/>
        <v>0</v>
      </c>
      <c r="AN386" s="208">
        <f t="shared" si="620"/>
        <v>0</v>
      </c>
      <c r="AO386" s="208">
        <f t="shared" si="620"/>
        <v>0</v>
      </c>
      <c r="AP386" s="206">
        <f t="shared" si="620"/>
        <v>0</v>
      </c>
      <c r="AQ386" s="206">
        <f t="shared" si="620"/>
        <v>0</v>
      </c>
      <c r="AR386" s="323"/>
    </row>
    <row r="387" spans="1:44" ht="31.5">
      <c r="A387" s="326"/>
      <c r="B387" s="319"/>
      <c r="C387" s="325"/>
      <c r="D387" s="260" t="s">
        <v>37</v>
      </c>
      <c r="E387" s="209">
        <f t="shared" ref="E387:E389" si="621">H387+K387+N387+Q387+T387+W387+Z387+AC387+AF387+AI387+AL387+AO387</f>
        <v>0</v>
      </c>
      <c r="F387" s="209">
        <f t="shared" ref="F387:F389" si="622">I387+L387+O387+R387+U387+X387+AA387+AD387+AG387+AJ387+AM387+AP387</f>
        <v>0</v>
      </c>
      <c r="G387" s="208" t="e">
        <f t="shared" ref="G387:G389" si="623">F387/E387*100</f>
        <v>#DIV/0!</v>
      </c>
      <c r="H387" s="209">
        <f t="shared" ref="H387:AQ387" si="624">H391+H395</f>
        <v>0</v>
      </c>
      <c r="I387" s="209">
        <f t="shared" si="624"/>
        <v>0</v>
      </c>
      <c r="J387" s="209">
        <f t="shared" si="624"/>
        <v>0</v>
      </c>
      <c r="K387" s="209">
        <f t="shared" si="624"/>
        <v>0</v>
      </c>
      <c r="L387" s="209">
        <f t="shared" si="624"/>
        <v>0</v>
      </c>
      <c r="M387" s="209">
        <f t="shared" si="624"/>
        <v>0</v>
      </c>
      <c r="N387" s="209">
        <f t="shared" si="624"/>
        <v>0</v>
      </c>
      <c r="O387" s="209">
        <f t="shared" si="624"/>
        <v>0</v>
      </c>
      <c r="P387" s="209">
        <f t="shared" si="624"/>
        <v>0</v>
      </c>
      <c r="Q387" s="209">
        <f t="shared" si="624"/>
        <v>0</v>
      </c>
      <c r="R387" s="209">
        <f t="shared" si="624"/>
        <v>0</v>
      </c>
      <c r="S387" s="209">
        <f t="shared" si="624"/>
        <v>0</v>
      </c>
      <c r="T387" s="209">
        <f t="shared" si="624"/>
        <v>0</v>
      </c>
      <c r="U387" s="209">
        <f t="shared" si="624"/>
        <v>0</v>
      </c>
      <c r="V387" s="209">
        <f t="shared" si="624"/>
        <v>0</v>
      </c>
      <c r="W387" s="209">
        <f t="shared" si="624"/>
        <v>0</v>
      </c>
      <c r="X387" s="209">
        <f t="shared" si="624"/>
        <v>0</v>
      </c>
      <c r="Y387" s="209">
        <f t="shared" si="624"/>
        <v>0</v>
      </c>
      <c r="Z387" s="209">
        <f t="shared" si="624"/>
        <v>0</v>
      </c>
      <c r="AA387" s="209">
        <f t="shared" si="624"/>
        <v>0</v>
      </c>
      <c r="AB387" s="209">
        <f t="shared" si="624"/>
        <v>0</v>
      </c>
      <c r="AC387" s="209">
        <f t="shared" si="624"/>
        <v>0</v>
      </c>
      <c r="AD387" s="209">
        <f t="shared" si="624"/>
        <v>0</v>
      </c>
      <c r="AE387" s="209">
        <f t="shared" si="624"/>
        <v>0</v>
      </c>
      <c r="AF387" s="209">
        <f t="shared" si="624"/>
        <v>0</v>
      </c>
      <c r="AG387" s="209">
        <f t="shared" si="624"/>
        <v>0</v>
      </c>
      <c r="AH387" s="209">
        <f t="shared" si="624"/>
        <v>0</v>
      </c>
      <c r="AI387" s="209">
        <f t="shared" si="624"/>
        <v>0</v>
      </c>
      <c r="AJ387" s="209">
        <f t="shared" si="624"/>
        <v>0</v>
      </c>
      <c r="AK387" s="207">
        <f t="shared" si="624"/>
        <v>0</v>
      </c>
      <c r="AL387" s="209">
        <f t="shared" si="624"/>
        <v>0</v>
      </c>
      <c r="AM387" s="209">
        <f t="shared" si="624"/>
        <v>0</v>
      </c>
      <c r="AN387" s="209">
        <f t="shared" si="624"/>
        <v>0</v>
      </c>
      <c r="AO387" s="209">
        <f t="shared" si="624"/>
        <v>0</v>
      </c>
      <c r="AP387" s="207">
        <f t="shared" si="624"/>
        <v>0</v>
      </c>
      <c r="AQ387" s="207">
        <f t="shared" si="624"/>
        <v>0</v>
      </c>
      <c r="AR387" s="324"/>
    </row>
    <row r="388" spans="1:44" ht="46.5" customHeight="1">
      <c r="A388" s="326"/>
      <c r="B388" s="319"/>
      <c r="C388" s="325"/>
      <c r="D388" s="260" t="s">
        <v>2</v>
      </c>
      <c r="E388" s="209">
        <f t="shared" si="621"/>
        <v>0</v>
      </c>
      <c r="F388" s="209">
        <f t="shared" si="622"/>
        <v>0</v>
      </c>
      <c r="G388" s="208" t="e">
        <f t="shared" si="623"/>
        <v>#DIV/0!</v>
      </c>
      <c r="H388" s="209">
        <f t="shared" ref="H388:AQ388" si="625">H392+H396</f>
        <v>0</v>
      </c>
      <c r="I388" s="209">
        <f t="shared" si="625"/>
        <v>0</v>
      </c>
      <c r="J388" s="209">
        <f t="shared" si="625"/>
        <v>0</v>
      </c>
      <c r="K388" s="209">
        <f t="shared" si="625"/>
        <v>0</v>
      </c>
      <c r="L388" s="209">
        <f t="shared" si="625"/>
        <v>0</v>
      </c>
      <c r="M388" s="209">
        <f t="shared" si="625"/>
        <v>0</v>
      </c>
      <c r="N388" s="209">
        <f t="shared" si="625"/>
        <v>0</v>
      </c>
      <c r="O388" s="209">
        <f t="shared" si="625"/>
        <v>0</v>
      </c>
      <c r="P388" s="209">
        <f t="shared" si="625"/>
        <v>0</v>
      </c>
      <c r="Q388" s="209">
        <f t="shared" si="625"/>
        <v>0</v>
      </c>
      <c r="R388" s="209">
        <f t="shared" si="625"/>
        <v>0</v>
      </c>
      <c r="S388" s="209">
        <f t="shared" si="625"/>
        <v>0</v>
      </c>
      <c r="T388" s="209">
        <f t="shared" si="625"/>
        <v>0</v>
      </c>
      <c r="U388" s="209">
        <f t="shared" si="625"/>
        <v>0</v>
      </c>
      <c r="V388" s="209">
        <f t="shared" si="625"/>
        <v>0</v>
      </c>
      <c r="W388" s="209">
        <f t="shared" si="625"/>
        <v>0</v>
      </c>
      <c r="X388" s="209">
        <f t="shared" si="625"/>
        <v>0</v>
      </c>
      <c r="Y388" s="209">
        <f t="shared" si="625"/>
        <v>0</v>
      </c>
      <c r="Z388" s="209">
        <f t="shared" si="625"/>
        <v>0</v>
      </c>
      <c r="AA388" s="209">
        <f t="shared" si="625"/>
        <v>0</v>
      </c>
      <c r="AB388" s="209">
        <f t="shared" si="625"/>
        <v>0</v>
      </c>
      <c r="AC388" s="209">
        <f t="shared" si="625"/>
        <v>0</v>
      </c>
      <c r="AD388" s="209">
        <f t="shared" si="625"/>
        <v>0</v>
      </c>
      <c r="AE388" s="209">
        <f t="shared" si="625"/>
        <v>0</v>
      </c>
      <c r="AF388" s="209">
        <f t="shared" si="625"/>
        <v>0</v>
      </c>
      <c r="AG388" s="209">
        <f t="shared" si="625"/>
        <v>0</v>
      </c>
      <c r="AH388" s="209">
        <f t="shared" si="625"/>
        <v>0</v>
      </c>
      <c r="AI388" s="209">
        <f t="shared" si="625"/>
        <v>0</v>
      </c>
      <c r="AJ388" s="209">
        <f t="shared" si="625"/>
        <v>0</v>
      </c>
      <c r="AK388" s="207">
        <f t="shared" si="625"/>
        <v>0</v>
      </c>
      <c r="AL388" s="209">
        <f t="shared" si="625"/>
        <v>0</v>
      </c>
      <c r="AM388" s="209">
        <f t="shared" si="625"/>
        <v>0</v>
      </c>
      <c r="AN388" s="209">
        <f t="shared" si="625"/>
        <v>0</v>
      </c>
      <c r="AO388" s="209">
        <f t="shared" si="625"/>
        <v>0</v>
      </c>
      <c r="AP388" s="207">
        <f t="shared" si="625"/>
        <v>0</v>
      </c>
      <c r="AQ388" s="207">
        <f t="shared" si="625"/>
        <v>0</v>
      </c>
      <c r="AR388" s="324"/>
    </row>
    <row r="389" spans="1:44" ht="27.2" customHeight="1">
      <c r="A389" s="326"/>
      <c r="B389" s="319"/>
      <c r="C389" s="325"/>
      <c r="D389" s="261" t="s">
        <v>43</v>
      </c>
      <c r="E389" s="209">
        <f t="shared" si="621"/>
        <v>0</v>
      </c>
      <c r="F389" s="209">
        <f t="shared" si="622"/>
        <v>0</v>
      </c>
      <c r="G389" s="208" t="e">
        <f t="shared" si="623"/>
        <v>#DIV/0!</v>
      </c>
      <c r="H389" s="209">
        <f t="shared" ref="H389:AQ389" si="626">H393+H397</f>
        <v>0</v>
      </c>
      <c r="I389" s="209">
        <f t="shared" si="626"/>
        <v>0</v>
      </c>
      <c r="J389" s="209">
        <f t="shared" si="626"/>
        <v>0</v>
      </c>
      <c r="K389" s="209">
        <f t="shared" si="626"/>
        <v>0</v>
      </c>
      <c r="L389" s="209">
        <f t="shared" si="626"/>
        <v>0</v>
      </c>
      <c r="M389" s="209">
        <f t="shared" si="626"/>
        <v>0</v>
      </c>
      <c r="N389" s="209">
        <f t="shared" si="626"/>
        <v>0</v>
      </c>
      <c r="O389" s="209">
        <f t="shared" si="626"/>
        <v>0</v>
      </c>
      <c r="P389" s="209">
        <f t="shared" si="626"/>
        <v>0</v>
      </c>
      <c r="Q389" s="209">
        <f t="shared" si="626"/>
        <v>0</v>
      </c>
      <c r="R389" s="209">
        <f t="shared" si="626"/>
        <v>0</v>
      </c>
      <c r="S389" s="209">
        <f t="shared" si="626"/>
        <v>0</v>
      </c>
      <c r="T389" s="209">
        <f t="shared" si="626"/>
        <v>0</v>
      </c>
      <c r="U389" s="209">
        <f t="shared" si="626"/>
        <v>0</v>
      </c>
      <c r="V389" s="209">
        <f t="shared" si="626"/>
        <v>0</v>
      </c>
      <c r="W389" s="209">
        <f t="shared" si="626"/>
        <v>0</v>
      </c>
      <c r="X389" s="209">
        <f t="shared" si="626"/>
        <v>0</v>
      </c>
      <c r="Y389" s="209">
        <f t="shared" si="626"/>
        <v>0</v>
      </c>
      <c r="Z389" s="209">
        <f t="shared" si="626"/>
        <v>0</v>
      </c>
      <c r="AA389" s="209">
        <f t="shared" si="626"/>
        <v>0</v>
      </c>
      <c r="AB389" s="209">
        <f t="shared" si="626"/>
        <v>0</v>
      </c>
      <c r="AC389" s="209">
        <f t="shared" si="626"/>
        <v>0</v>
      </c>
      <c r="AD389" s="209">
        <f t="shared" si="626"/>
        <v>0</v>
      </c>
      <c r="AE389" s="209">
        <f t="shared" si="626"/>
        <v>0</v>
      </c>
      <c r="AF389" s="209">
        <f t="shared" si="626"/>
        <v>0</v>
      </c>
      <c r="AG389" s="209">
        <f t="shared" si="626"/>
        <v>0</v>
      </c>
      <c r="AH389" s="209">
        <f t="shared" si="626"/>
        <v>0</v>
      </c>
      <c r="AI389" s="209">
        <f t="shared" si="626"/>
        <v>0</v>
      </c>
      <c r="AJ389" s="209">
        <f t="shared" si="626"/>
        <v>0</v>
      </c>
      <c r="AK389" s="207">
        <f t="shared" si="626"/>
        <v>0</v>
      </c>
      <c r="AL389" s="209">
        <f t="shared" si="626"/>
        <v>0</v>
      </c>
      <c r="AM389" s="209">
        <f t="shared" si="626"/>
        <v>0</v>
      </c>
      <c r="AN389" s="209">
        <f t="shared" si="626"/>
        <v>0</v>
      </c>
      <c r="AO389" s="209">
        <f t="shared" si="626"/>
        <v>0</v>
      </c>
      <c r="AP389" s="207">
        <f t="shared" si="626"/>
        <v>0</v>
      </c>
      <c r="AQ389" s="207">
        <f t="shared" si="626"/>
        <v>0</v>
      </c>
      <c r="AR389" s="324"/>
    </row>
    <row r="390" spans="1:44" ht="18.75" customHeight="1">
      <c r="A390" s="326" t="s">
        <v>374</v>
      </c>
      <c r="B390" s="319" t="s">
        <v>376</v>
      </c>
      <c r="C390" s="325" t="s">
        <v>324</v>
      </c>
      <c r="D390" s="115" t="s">
        <v>41</v>
      </c>
      <c r="E390" s="208">
        <f>SUM(E391:E393)</f>
        <v>0</v>
      </c>
      <c r="F390" s="208">
        <f>SUM(F391:F393)</f>
        <v>0</v>
      </c>
      <c r="G390" s="208" t="e">
        <f>F390/E390*100</f>
        <v>#DIV/0!</v>
      </c>
      <c r="H390" s="208">
        <f>SUM(H391:H393)</f>
        <v>0</v>
      </c>
      <c r="I390" s="208">
        <f t="shared" ref="I390:AQ390" si="627">SUM(I391:I393)</f>
        <v>0</v>
      </c>
      <c r="J390" s="208">
        <f t="shared" si="627"/>
        <v>0</v>
      </c>
      <c r="K390" s="208">
        <f t="shared" si="627"/>
        <v>0</v>
      </c>
      <c r="L390" s="208">
        <f t="shared" si="627"/>
        <v>0</v>
      </c>
      <c r="M390" s="208">
        <f t="shared" si="627"/>
        <v>0</v>
      </c>
      <c r="N390" s="208">
        <f t="shared" si="627"/>
        <v>0</v>
      </c>
      <c r="O390" s="208">
        <f t="shared" si="627"/>
        <v>0</v>
      </c>
      <c r="P390" s="208">
        <f t="shared" si="627"/>
        <v>0</v>
      </c>
      <c r="Q390" s="208">
        <f t="shared" si="627"/>
        <v>0</v>
      </c>
      <c r="R390" s="208">
        <f t="shared" si="627"/>
        <v>0</v>
      </c>
      <c r="S390" s="208">
        <f t="shared" si="627"/>
        <v>0</v>
      </c>
      <c r="T390" s="208">
        <f t="shared" si="627"/>
        <v>0</v>
      </c>
      <c r="U390" s="208">
        <f t="shared" si="627"/>
        <v>0</v>
      </c>
      <c r="V390" s="208">
        <f t="shared" si="627"/>
        <v>0</v>
      </c>
      <c r="W390" s="208">
        <f t="shared" si="627"/>
        <v>0</v>
      </c>
      <c r="X390" s="208">
        <f t="shared" si="627"/>
        <v>0</v>
      </c>
      <c r="Y390" s="208">
        <f t="shared" si="627"/>
        <v>0</v>
      </c>
      <c r="Z390" s="208">
        <f t="shared" si="627"/>
        <v>0</v>
      </c>
      <c r="AA390" s="208">
        <f t="shared" si="627"/>
        <v>0</v>
      </c>
      <c r="AB390" s="208">
        <f t="shared" si="627"/>
        <v>0</v>
      </c>
      <c r="AC390" s="208">
        <f t="shared" si="627"/>
        <v>0</v>
      </c>
      <c r="AD390" s="208">
        <f t="shared" si="627"/>
        <v>0</v>
      </c>
      <c r="AE390" s="208">
        <f t="shared" si="627"/>
        <v>0</v>
      </c>
      <c r="AF390" s="208">
        <f t="shared" si="627"/>
        <v>0</v>
      </c>
      <c r="AG390" s="208">
        <f t="shared" si="627"/>
        <v>0</v>
      </c>
      <c r="AH390" s="208">
        <f t="shared" si="627"/>
        <v>0</v>
      </c>
      <c r="AI390" s="208">
        <f t="shared" si="627"/>
        <v>0</v>
      </c>
      <c r="AJ390" s="208">
        <f t="shared" si="627"/>
        <v>0</v>
      </c>
      <c r="AK390" s="206">
        <f t="shared" si="627"/>
        <v>0</v>
      </c>
      <c r="AL390" s="208">
        <f t="shared" si="627"/>
        <v>0</v>
      </c>
      <c r="AM390" s="208">
        <f t="shared" si="627"/>
        <v>0</v>
      </c>
      <c r="AN390" s="208">
        <f t="shared" si="627"/>
        <v>0</v>
      </c>
      <c r="AO390" s="208">
        <f t="shared" si="627"/>
        <v>0</v>
      </c>
      <c r="AP390" s="206">
        <f t="shared" si="627"/>
        <v>0</v>
      </c>
      <c r="AQ390" s="206">
        <f t="shared" si="627"/>
        <v>0</v>
      </c>
      <c r="AR390" s="323"/>
    </row>
    <row r="391" spans="1:44" ht="31.5">
      <c r="A391" s="326"/>
      <c r="B391" s="319"/>
      <c r="C391" s="325"/>
      <c r="D391" s="260" t="s">
        <v>37</v>
      </c>
      <c r="E391" s="209">
        <f t="shared" ref="E391:E393" si="628">H391+K391+N391+Q391+T391+W391+Z391+AC391+AF391+AI391+AL391+AO391</f>
        <v>0</v>
      </c>
      <c r="F391" s="209">
        <f t="shared" ref="F391:F393" si="629">I391+L391+O391+R391+U391+X391+AA391+AD391+AG391+AJ391+AM391+AP391</f>
        <v>0</v>
      </c>
      <c r="G391" s="208" t="e">
        <f t="shared" ref="G391:G393" si="630">F391/E391*100</f>
        <v>#DIV/0!</v>
      </c>
      <c r="H391" s="209"/>
      <c r="I391" s="209"/>
      <c r="J391" s="209"/>
      <c r="K391" s="209"/>
      <c r="L391" s="209"/>
      <c r="M391" s="209"/>
      <c r="N391" s="209"/>
      <c r="O391" s="209"/>
      <c r="P391" s="209"/>
      <c r="Q391" s="209"/>
      <c r="R391" s="209"/>
      <c r="S391" s="209"/>
      <c r="T391" s="209"/>
      <c r="U391" s="209"/>
      <c r="V391" s="209"/>
      <c r="W391" s="209"/>
      <c r="X391" s="209"/>
      <c r="Y391" s="209"/>
      <c r="Z391" s="209"/>
      <c r="AA391" s="209"/>
      <c r="AB391" s="209"/>
      <c r="AC391" s="209"/>
      <c r="AD391" s="209"/>
      <c r="AE391" s="209"/>
      <c r="AF391" s="209"/>
      <c r="AG391" s="209"/>
      <c r="AH391" s="209"/>
      <c r="AI391" s="209"/>
      <c r="AJ391" s="209"/>
      <c r="AK391" s="207"/>
      <c r="AL391" s="209"/>
      <c r="AM391" s="209"/>
      <c r="AN391" s="209"/>
      <c r="AO391" s="209"/>
      <c r="AP391" s="207"/>
      <c r="AQ391" s="207"/>
      <c r="AR391" s="324"/>
    </row>
    <row r="392" spans="1:44" ht="46.5" customHeight="1">
      <c r="A392" s="326"/>
      <c r="B392" s="319"/>
      <c r="C392" s="325"/>
      <c r="D392" s="260" t="s">
        <v>2</v>
      </c>
      <c r="E392" s="209">
        <f t="shared" si="628"/>
        <v>0</v>
      </c>
      <c r="F392" s="209">
        <f t="shared" si="629"/>
        <v>0</v>
      </c>
      <c r="G392" s="208" t="e">
        <f t="shared" si="630"/>
        <v>#DIV/0!</v>
      </c>
      <c r="H392" s="209"/>
      <c r="I392" s="209"/>
      <c r="J392" s="209"/>
      <c r="K392" s="209"/>
      <c r="L392" s="209"/>
      <c r="M392" s="209"/>
      <c r="N392" s="209"/>
      <c r="O392" s="209"/>
      <c r="P392" s="209"/>
      <c r="Q392" s="209"/>
      <c r="R392" s="209"/>
      <c r="S392" s="209"/>
      <c r="T392" s="209"/>
      <c r="U392" s="209"/>
      <c r="V392" s="209"/>
      <c r="W392" s="209"/>
      <c r="X392" s="209"/>
      <c r="Y392" s="209"/>
      <c r="Z392" s="209"/>
      <c r="AA392" s="209"/>
      <c r="AB392" s="209"/>
      <c r="AC392" s="209"/>
      <c r="AD392" s="209"/>
      <c r="AE392" s="209"/>
      <c r="AF392" s="209"/>
      <c r="AG392" s="209"/>
      <c r="AH392" s="209"/>
      <c r="AI392" s="209"/>
      <c r="AJ392" s="209"/>
      <c r="AK392" s="207"/>
      <c r="AL392" s="209"/>
      <c r="AM392" s="209"/>
      <c r="AN392" s="209"/>
      <c r="AO392" s="209"/>
      <c r="AP392" s="207"/>
      <c r="AQ392" s="207"/>
      <c r="AR392" s="324"/>
    </row>
    <row r="393" spans="1:44" ht="27.2" customHeight="1">
      <c r="A393" s="326"/>
      <c r="B393" s="319"/>
      <c r="C393" s="325"/>
      <c r="D393" s="261" t="s">
        <v>43</v>
      </c>
      <c r="E393" s="209">
        <f t="shared" si="628"/>
        <v>0</v>
      </c>
      <c r="F393" s="209">
        <f t="shared" si="629"/>
        <v>0</v>
      </c>
      <c r="G393" s="208" t="e">
        <f t="shared" si="630"/>
        <v>#DIV/0!</v>
      </c>
      <c r="H393" s="209"/>
      <c r="I393" s="209"/>
      <c r="J393" s="209"/>
      <c r="K393" s="209"/>
      <c r="L393" s="209"/>
      <c r="M393" s="209"/>
      <c r="N393" s="209"/>
      <c r="O393" s="209"/>
      <c r="P393" s="209"/>
      <c r="Q393" s="209"/>
      <c r="R393" s="209"/>
      <c r="S393" s="209"/>
      <c r="T393" s="209"/>
      <c r="U393" s="209"/>
      <c r="V393" s="209"/>
      <c r="W393" s="209"/>
      <c r="X393" s="209"/>
      <c r="Y393" s="209"/>
      <c r="Z393" s="209"/>
      <c r="AA393" s="209"/>
      <c r="AB393" s="209"/>
      <c r="AC393" s="209"/>
      <c r="AD393" s="209"/>
      <c r="AE393" s="209"/>
      <c r="AF393" s="209"/>
      <c r="AG393" s="209"/>
      <c r="AH393" s="209"/>
      <c r="AI393" s="209"/>
      <c r="AJ393" s="209"/>
      <c r="AK393" s="207"/>
      <c r="AL393" s="209"/>
      <c r="AM393" s="209"/>
      <c r="AN393" s="209"/>
      <c r="AO393" s="209"/>
      <c r="AP393" s="207"/>
      <c r="AQ393" s="207"/>
      <c r="AR393" s="324"/>
    </row>
    <row r="394" spans="1:44" s="119" customFormat="1" ht="22.15" customHeight="1">
      <c r="A394" s="326" t="s">
        <v>371</v>
      </c>
      <c r="B394" s="319" t="s">
        <v>377</v>
      </c>
      <c r="C394" s="325" t="s">
        <v>324</v>
      </c>
      <c r="D394" s="115" t="s">
        <v>41</v>
      </c>
      <c r="E394" s="208">
        <f>SUM(E395:E397)</f>
        <v>0</v>
      </c>
      <c r="F394" s="208">
        <f>SUM(F395:F397)</f>
        <v>0</v>
      </c>
      <c r="G394" s="208" t="e">
        <f>F394/E394*100</f>
        <v>#DIV/0!</v>
      </c>
      <c r="H394" s="208">
        <f>SUM(H395:H397)</f>
        <v>0</v>
      </c>
      <c r="I394" s="208">
        <f t="shared" ref="I394:AQ394" si="631">SUM(I395:I397)</f>
        <v>0</v>
      </c>
      <c r="J394" s="208">
        <f t="shared" si="631"/>
        <v>0</v>
      </c>
      <c r="K394" s="208">
        <f t="shared" si="631"/>
        <v>0</v>
      </c>
      <c r="L394" s="208">
        <f t="shared" si="631"/>
        <v>0</v>
      </c>
      <c r="M394" s="208">
        <f t="shared" si="631"/>
        <v>0</v>
      </c>
      <c r="N394" s="208">
        <f t="shared" si="631"/>
        <v>0</v>
      </c>
      <c r="O394" s="208">
        <f t="shared" si="631"/>
        <v>0</v>
      </c>
      <c r="P394" s="208">
        <f t="shared" si="631"/>
        <v>0</v>
      </c>
      <c r="Q394" s="208">
        <f t="shared" si="631"/>
        <v>0</v>
      </c>
      <c r="R394" s="208">
        <f t="shared" si="631"/>
        <v>0</v>
      </c>
      <c r="S394" s="208">
        <f t="shared" si="631"/>
        <v>0</v>
      </c>
      <c r="T394" s="208">
        <f t="shared" si="631"/>
        <v>0</v>
      </c>
      <c r="U394" s="208">
        <f t="shared" si="631"/>
        <v>0</v>
      </c>
      <c r="V394" s="208">
        <f t="shared" si="631"/>
        <v>0</v>
      </c>
      <c r="W394" s="208">
        <f t="shared" si="631"/>
        <v>0</v>
      </c>
      <c r="X394" s="208">
        <f t="shared" si="631"/>
        <v>0</v>
      </c>
      <c r="Y394" s="208">
        <f t="shared" si="631"/>
        <v>0</v>
      </c>
      <c r="Z394" s="208">
        <f t="shared" si="631"/>
        <v>0</v>
      </c>
      <c r="AA394" s="208">
        <f t="shared" si="631"/>
        <v>0</v>
      </c>
      <c r="AB394" s="208">
        <f t="shared" si="631"/>
        <v>0</v>
      </c>
      <c r="AC394" s="208">
        <f t="shared" si="631"/>
        <v>0</v>
      </c>
      <c r="AD394" s="208">
        <f t="shared" si="631"/>
        <v>0</v>
      </c>
      <c r="AE394" s="208">
        <f t="shared" si="631"/>
        <v>0</v>
      </c>
      <c r="AF394" s="208">
        <f t="shared" si="631"/>
        <v>0</v>
      </c>
      <c r="AG394" s="208">
        <f t="shared" si="631"/>
        <v>0</v>
      </c>
      <c r="AH394" s="208">
        <f t="shared" si="631"/>
        <v>0</v>
      </c>
      <c r="AI394" s="208">
        <f t="shared" si="631"/>
        <v>0</v>
      </c>
      <c r="AJ394" s="208">
        <f t="shared" si="631"/>
        <v>0</v>
      </c>
      <c r="AK394" s="206">
        <f t="shared" si="631"/>
        <v>0</v>
      </c>
      <c r="AL394" s="208">
        <f t="shared" si="631"/>
        <v>0</v>
      </c>
      <c r="AM394" s="208">
        <f t="shared" si="631"/>
        <v>0</v>
      </c>
      <c r="AN394" s="208">
        <f t="shared" si="631"/>
        <v>0</v>
      </c>
      <c r="AO394" s="208">
        <f t="shared" si="631"/>
        <v>0</v>
      </c>
      <c r="AP394" s="206">
        <f t="shared" si="631"/>
        <v>0</v>
      </c>
      <c r="AQ394" s="206">
        <f t="shared" si="631"/>
        <v>0</v>
      </c>
      <c r="AR394" s="323"/>
    </row>
    <row r="395" spans="1:44" ht="31.5">
      <c r="A395" s="326"/>
      <c r="B395" s="319"/>
      <c r="C395" s="325"/>
      <c r="D395" s="260" t="s">
        <v>37</v>
      </c>
      <c r="E395" s="209">
        <f t="shared" ref="E395:E397" si="632">H395+K395+N395+Q395+T395+W395+Z395+AC395+AF395+AI395+AL395+AO395</f>
        <v>0</v>
      </c>
      <c r="F395" s="209">
        <f t="shared" ref="F395:F397" si="633">I395+L395+O395+R395+U395+X395+AA395+AD395+AG395+AJ395+AM395+AP395</f>
        <v>0</v>
      </c>
      <c r="G395" s="208" t="e">
        <f t="shared" ref="G395:G397" si="634">F395/E395*100</f>
        <v>#DIV/0!</v>
      </c>
      <c r="H395" s="209"/>
      <c r="I395" s="209"/>
      <c r="J395" s="209"/>
      <c r="K395" s="209"/>
      <c r="L395" s="209"/>
      <c r="M395" s="209"/>
      <c r="N395" s="209"/>
      <c r="O395" s="209"/>
      <c r="P395" s="209"/>
      <c r="Q395" s="209"/>
      <c r="R395" s="209"/>
      <c r="S395" s="209"/>
      <c r="T395" s="209"/>
      <c r="U395" s="209"/>
      <c r="V395" s="209"/>
      <c r="W395" s="209"/>
      <c r="X395" s="209"/>
      <c r="Y395" s="209"/>
      <c r="Z395" s="209"/>
      <c r="AA395" s="209"/>
      <c r="AB395" s="209"/>
      <c r="AC395" s="209"/>
      <c r="AD395" s="209"/>
      <c r="AE395" s="209"/>
      <c r="AF395" s="209"/>
      <c r="AG395" s="209"/>
      <c r="AH395" s="209"/>
      <c r="AI395" s="209"/>
      <c r="AJ395" s="209"/>
      <c r="AK395" s="207"/>
      <c r="AL395" s="209"/>
      <c r="AM395" s="209"/>
      <c r="AN395" s="209"/>
      <c r="AO395" s="209"/>
      <c r="AP395" s="207"/>
      <c r="AQ395" s="207"/>
      <c r="AR395" s="324"/>
    </row>
    <row r="396" spans="1:44" ht="31.15" customHeight="1">
      <c r="A396" s="326"/>
      <c r="B396" s="319"/>
      <c r="C396" s="325"/>
      <c r="D396" s="260" t="s">
        <v>2</v>
      </c>
      <c r="E396" s="209">
        <f t="shared" si="632"/>
        <v>0</v>
      </c>
      <c r="F396" s="209">
        <f t="shared" si="633"/>
        <v>0</v>
      </c>
      <c r="G396" s="208" t="e">
        <f t="shared" si="634"/>
        <v>#DIV/0!</v>
      </c>
      <c r="H396" s="209"/>
      <c r="I396" s="209"/>
      <c r="J396" s="209"/>
      <c r="K396" s="209"/>
      <c r="L396" s="209"/>
      <c r="M396" s="209"/>
      <c r="N396" s="209"/>
      <c r="O396" s="209"/>
      <c r="P396" s="209"/>
      <c r="Q396" s="209"/>
      <c r="R396" s="209"/>
      <c r="S396" s="209"/>
      <c r="T396" s="209"/>
      <c r="U396" s="209"/>
      <c r="V396" s="209"/>
      <c r="W396" s="209"/>
      <c r="X396" s="209"/>
      <c r="Y396" s="209"/>
      <c r="Z396" s="209"/>
      <c r="AA396" s="209"/>
      <c r="AB396" s="209"/>
      <c r="AC396" s="209"/>
      <c r="AD396" s="209"/>
      <c r="AE396" s="209"/>
      <c r="AF396" s="209"/>
      <c r="AG396" s="209"/>
      <c r="AH396" s="209"/>
      <c r="AI396" s="209"/>
      <c r="AJ396" s="209"/>
      <c r="AK396" s="207"/>
      <c r="AL396" s="209"/>
      <c r="AM396" s="209"/>
      <c r="AN396" s="209"/>
      <c r="AO396" s="209"/>
      <c r="AP396" s="207"/>
      <c r="AQ396" s="207"/>
      <c r="AR396" s="324"/>
    </row>
    <row r="397" spans="1:44" ht="28.5" customHeight="1">
      <c r="A397" s="326"/>
      <c r="B397" s="319"/>
      <c r="C397" s="325"/>
      <c r="D397" s="261" t="s">
        <v>43</v>
      </c>
      <c r="E397" s="209">
        <f t="shared" si="632"/>
        <v>0</v>
      </c>
      <c r="F397" s="209">
        <f t="shared" si="633"/>
        <v>0</v>
      </c>
      <c r="G397" s="208" t="e">
        <f t="shared" si="634"/>
        <v>#DIV/0!</v>
      </c>
      <c r="H397" s="209"/>
      <c r="I397" s="209"/>
      <c r="J397" s="209"/>
      <c r="K397" s="209"/>
      <c r="L397" s="209"/>
      <c r="M397" s="209"/>
      <c r="N397" s="209"/>
      <c r="O397" s="209"/>
      <c r="P397" s="209"/>
      <c r="Q397" s="209"/>
      <c r="R397" s="209"/>
      <c r="S397" s="209"/>
      <c r="T397" s="209"/>
      <c r="U397" s="209"/>
      <c r="V397" s="209"/>
      <c r="W397" s="209"/>
      <c r="X397" s="209"/>
      <c r="Y397" s="209"/>
      <c r="Z397" s="209"/>
      <c r="AA397" s="209"/>
      <c r="AB397" s="209"/>
      <c r="AC397" s="209"/>
      <c r="AD397" s="209"/>
      <c r="AE397" s="209"/>
      <c r="AF397" s="209"/>
      <c r="AG397" s="209"/>
      <c r="AH397" s="209"/>
      <c r="AI397" s="209"/>
      <c r="AJ397" s="209"/>
      <c r="AK397" s="207"/>
      <c r="AL397" s="209"/>
      <c r="AM397" s="209"/>
      <c r="AN397" s="209"/>
      <c r="AO397" s="209"/>
      <c r="AP397" s="207"/>
      <c r="AQ397" s="207"/>
      <c r="AR397" s="324"/>
    </row>
    <row r="398" spans="1:44" s="119" customFormat="1" ht="22.15" customHeight="1">
      <c r="A398" s="326" t="s">
        <v>372</v>
      </c>
      <c r="B398" s="319" t="s">
        <v>378</v>
      </c>
      <c r="C398" s="325" t="s">
        <v>324</v>
      </c>
      <c r="D398" s="115" t="s">
        <v>41</v>
      </c>
      <c r="E398" s="208">
        <f>SUM(E399:E401)</f>
        <v>0</v>
      </c>
      <c r="F398" s="208">
        <f>SUM(F399:F401)</f>
        <v>0</v>
      </c>
      <c r="G398" s="208" t="e">
        <f>F398/E398*100</f>
        <v>#DIV/0!</v>
      </c>
      <c r="H398" s="208">
        <f>SUM(H399:H401)</f>
        <v>0</v>
      </c>
      <c r="I398" s="208">
        <f t="shared" ref="I398:AQ398" si="635">SUM(I399:I401)</f>
        <v>0</v>
      </c>
      <c r="J398" s="208">
        <f t="shared" si="635"/>
        <v>0</v>
      </c>
      <c r="K398" s="208">
        <f t="shared" si="635"/>
        <v>0</v>
      </c>
      <c r="L398" s="208">
        <f t="shared" si="635"/>
        <v>0</v>
      </c>
      <c r="M398" s="208">
        <f t="shared" si="635"/>
        <v>0</v>
      </c>
      <c r="N398" s="208">
        <f t="shared" si="635"/>
        <v>0</v>
      </c>
      <c r="O398" s="208">
        <f t="shared" si="635"/>
        <v>0</v>
      </c>
      <c r="P398" s="208">
        <f t="shared" si="635"/>
        <v>0</v>
      </c>
      <c r="Q398" s="208">
        <f t="shared" si="635"/>
        <v>0</v>
      </c>
      <c r="R398" s="208">
        <f t="shared" si="635"/>
        <v>0</v>
      </c>
      <c r="S398" s="208">
        <f t="shared" si="635"/>
        <v>0</v>
      </c>
      <c r="T398" s="208">
        <f t="shared" si="635"/>
        <v>0</v>
      </c>
      <c r="U398" s="208">
        <f t="shared" si="635"/>
        <v>0</v>
      </c>
      <c r="V398" s="208">
        <f t="shared" si="635"/>
        <v>0</v>
      </c>
      <c r="W398" s="208">
        <f t="shared" si="635"/>
        <v>0</v>
      </c>
      <c r="X398" s="208">
        <f t="shared" si="635"/>
        <v>0</v>
      </c>
      <c r="Y398" s="208">
        <f t="shared" si="635"/>
        <v>0</v>
      </c>
      <c r="Z398" s="208">
        <f t="shared" si="635"/>
        <v>0</v>
      </c>
      <c r="AA398" s="208">
        <f t="shared" si="635"/>
        <v>0</v>
      </c>
      <c r="AB398" s="208">
        <f t="shared" si="635"/>
        <v>0</v>
      </c>
      <c r="AC398" s="208">
        <f t="shared" si="635"/>
        <v>0</v>
      </c>
      <c r="AD398" s="208">
        <f t="shared" si="635"/>
        <v>0</v>
      </c>
      <c r="AE398" s="208">
        <f t="shared" si="635"/>
        <v>0</v>
      </c>
      <c r="AF398" s="208">
        <f t="shared" si="635"/>
        <v>0</v>
      </c>
      <c r="AG398" s="208">
        <f t="shared" si="635"/>
        <v>0</v>
      </c>
      <c r="AH398" s="208">
        <f t="shared" si="635"/>
        <v>0</v>
      </c>
      <c r="AI398" s="208">
        <f t="shared" si="635"/>
        <v>0</v>
      </c>
      <c r="AJ398" s="208">
        <f t="shared" si="635"/>
        <v>0</v>
      </c>
      <c r="AK398" s="206">
        <f t="shared" si="635"/>
        <v>0</v>
      </c>
      <c r="AL398" s="208">
        <f t="shared" si="635"/>
        <v>0</v>
      </c>
      <c r="AM398" s="208">
        <f t="shared" si="635"/>
        <v>0</v>
      </c>
      <c r="AN398" s="208">
        <f t="shared" si="635"/>
        <v>0</v>
      </c>
      <c r="AO398" s="208">
        <f t="shared" si="635"/>
        <v>0</v>
      </c>
      <c r="AP398" s="206">
        <f t="shared" si="635"/>
        <v>0</v>
      </c>
      <c r="AQ398" s="206">
        <f t="shared" si="635"/>
        <v>0</v>
      </c>
      <c r="AR398" s="323"/>
    </row>
    <row r="399" spans="1:44" ht="31.5">
      <c r="A399" s="326"/>
      <c r="B399" s="319"/>
      <c r="C399" s="325"/>
      <c r="D399" s="260" t="s">
        <v>37</v>
      </c>
      <c r="E399" s="209">
        <f t="shared" ref="E399:E401" si="636">H399+K399+N399+Q399+T399+W399+Z399+AC399+AF399+AI399+AL399+AO399</f>
        <v>0</v>
      </c>
      <c r="F399" s="209">
        <f t="shared" ref="F399:F401" si="637">I399+L399+O399+R399+U399+X399+AA399+AD399+AG399+AJ399+AM399+AP399</f>
        <v>0</v>
      </c>
      <c r="G399" s="208" t="e">
        <f t="shared" ref="G399:G401" si="638">F399/E399*100</f>
        <v>#DIV/0!</v>
      </c>
      <c r="H399" s="209"/>
      <c r="I399" s="209"/>
      <c r="J399" s="209"/>
      <c r="K399" s="209"/>
      <c r="L399" s="209"/>
      <c r="M399" s="209"/>
      <c r="N399" s="209"/>
      <c r="O399" s="209"/>
      <c r="P399" s="209"/>
      <c r="Q399" s="209"/>
      <c r="R399" s="209"/>
      <c r="S399" s="209"/>
      <c r="T399" s="209"/>
      <c r="U399" s="209"/>
      <c r="V399" s="209"/>
      <c r="W399" s="209"/>
      <c r="X399" s="209"/>
      <c r="Y399" s="209"/>
      <c r="Z399" s="209"/>
      <c r="AA399" s="209"/>
      <c r="AB399" s="209"/>
      <c r="AC399" s="209"/>
      <c r="AD399" s="209"/>
      <c r="AE399" s="209"/>
      <c r="AF399" s="209"/>
      <c r="AG399" s="209"/>
      <c r="AH399" s="209"/>
      <c r="AI399" s="209"/>
      <c r="AJ399" s="209"/>
      <c r="AK399" s="207"/>
      <c r="AL399" s="209"/>
      <c r="AM399" s="209"/>
      <c r="AN399" s="209"/>
      <c r="AO399" s="209"/>
      <c r="AP399" s="207"/>
      <c r="AQ399" s="207"/>
      <c r="AR399" s="324"/>
    </row>
    <row r="400" spans="1:44" ht="31.15" customHeight="1">
      <c r="A400" s="326"/>
      <c r="B400" s="319"/>
      <c r="C400" s="325"/>
      <c r="D400" s="260" t="s">
        <v>2</v>
      </c>
      <c r="E400" s="209">
        <f t="shared" si="636"/>
        <v>0</v>
      </c>
      <c r="F400" s="209">
        <f t="shared" si="637"/>
        <v>0</v>
      </c>
      <c r="G400" s="208" t="e">
        <f t="shared" si="638"/>
        <v>#DIV/0!</v>
      </c>
      <c r="H400" s="209"/>
      <c r="I400" s="209"/>
      <c r="J400" s="209"/>
      <c r="K400" s="209"/>
      <c r="L400" s="209"/>
      <c r="M400" s="209"/>
      <c r="N400" s="209"/>
      <c r="O400" s="209"/>
      <c r="P400" s="209"/>
      <c r="Q400" s="209"/>
      <c r="R400" s="209"/>
      <c r="S400" s="209"/>
      <c r="T400" s="209"/>
      <c r="U400" s="209"/>
      <c r="V400" s="209"/>
      <c r="W400" s="209"/>
      <c r="X400" s="209"/>
      <c r="Y400" s="209"/>
      <c r="Z400" s="209"/>
      <c r="AA400" s="209"/>
      <c r="AB400" s="209"/>
      <c r="AC400" s="209"/>
      <c r="AD400" s="209"/>
      <c r="AE400" s="209"/>
      <c r="AF400" s="209"/>
      <c r="AG400" s="209"/>
      <c r="AH400" s="209"/>
      <c r="AI400" s="209"/>
      <c r="AJ400" s="209"/>
      <c r="AK400" s="207"/>
      <c r="AL400" s="209"/>
      <c r="AM400" s="209"/>
      <c r="AN400" s="209"/>
      <c r="AO400" s="209"/>
      <c r="AP400" s="207"/>
      <c r="AQ400" s="207"/>
      <c r="AR400" s="324"/>
    </row>
    <row r="401" spans="1:44" ht="28.5" customHeight="1">
      <c r="A401" s="326"/>
      <c r="B401" s="319"/>
      <c r="C401" s="325"/>
      <c r="D401" s="261" t="s">
        <v>43</v>
      </c>
      <c r="E401" s="209">
        <f t="shared" si="636"/>
        <v>0</v>
      </c>
      <c r="F401" s="209">
        <f t="shared" si="637"/>
        <v>0</v>
      </c>
      <c r="G401" s="208" t="e">
        <f t="shared" si="638"/>
        <v>#DIV/0!</v>
      </c>
      <c r="H401" s="209"/>
      <c r="I401" s="209"/>
      <c r="J401" s="209"/>
      <c r="K401" s="209"/>
      <c r="L401" s="209"/>
      <c r="M401" s="209"/>
      <c r="N401" s="209"/>
      <c r="O401" s="209"/>
      <c r="P401" s="209"/>
      <c r="Q401" s="209"/>
      <c r="R401" s="209"/>
      <c r="S401" s="209"/>
      <c r="T401" s="209"/>
      <c r="U401" s="209"/>
      <c r="V401" s="209"/>
      <c r="W401" s="209"/>
      <c r="X401" s="209"/>
      <c r="Y401" s="209"/>
      <c r="Z401" s="209"/>
      <c r="AA401" s="209"/>
      <c r="AB401" s="209"/>
      <c r="AC401" s="209"/>
      <c r="AD401" s="209"/>
      <c r="AE401" s="209"/>
      <c r="AF401" s="209"/>
      <c r="AG401" s="209"/>
      <c r="AH401" s="209"/>
      <c r="AI401" s="209"/>
      <c r="AJ401" s="209"/>
      <c r="AK401" s="207"/>
      <c r="AL401" s="209"/>
      <c r="AM401" s="209"/>
      <c r="AN401" s="209"/>
      <c r="AO401" s="209"/>
      <c r="AP401" s="207"/>
      <c r="AQ401" s="207"/>
      <c r="AR401" s="324"/>
    </row>
    <row r="402" spans="1:44" s="119" customFormat="1" ht="22.15" customHeight="1">
      <c r="A402" s="326" t="s">
        <v>379</v>
      </c>
      <c r="B402" s="319" t="s">
        <v>380</v>
      </c>
      <c r="C402" s="325" t="s">
        <v>324</v>
      </c>
      <c r="D402" s="115" t="s">
        <v>41</v>
      </c>
      <c r="E402" s="208">
        <f>SUM(E403:E405)</f>
        <v>0</v>
      </c>
      <c r="F402" s="208">
        <f>SUM(F403:F405)</f>
        <v>0</v>
      </c>
      <c r="G402" s="208" t="e">
        <f>F402/E402*100</f>
        <v>#DIV/0!</v>
      </c>
      <c r="H402" s="208">
        <f>SUM(H403:H405)</f>
        <v>0</v>
      </c>
      <c r="I402" s="208">
        <f t="shared" ref="I402:AQ402" si="639">SUM(I403:I405)</f>
        <v>0</v>
      </c>
      <c r="J402" s="208">
        <f t="shared" si="639"/>
        <v>0</v>
      </c>
      <c r="K402" s="208">
        <f t="shared" si="639"/>
        <v>0</v>
      </c>
      <c r="L402" s="208">
        <f t="shared" si="639"/>
        <v>0</v>
      </c>
      <c r="M402" s="208">
        <f t="shared" si="639"/>
        <v>0</v>
      </c>
      <c r="N402" s="208">
        <f t="shared" si="639"/>
        <v>0</v>
      </c>
      <c r="O402" s="208">
        <f t="shared" si="639"/>
        <v>0</v>
      </c>
      <c r="P402" s="208">
        <f t="shared" si="639"/>
        <v>0</v>
      </c>
      <c r="Q402" s="208">
        <f t="shared" si="639"/>
        <v>0</v>
      </c>
      <c r="R402" s="208">
        <f t="shared" si="639"/>
        <v>0</v>
      </c>
      <c r="S402" s="208">
        <f t="shared" si="639"/>
        <v>0</v>
      </c>
      <c r="T402" s="208">
        <f t="shared" si="639"/>
        <v>0</v>
      </c>
      <c r="U402" s="208">
        <f t="shared" si="639"/>
        <v>0</v>
      </c>
      <c r="V402" s="208">
        <f t="shared" si="639"/>
        <v>0</v>
      </c>
      <c r="W402" s="208">
        <f t="shared" si="639"/>
        <v>0</v>
      </c>
      <c r="X402" s="208">
        <f t="shared" si="639"/>
        <v>0</v>
      </c>
      <c r="Y402" s="208">
        <f t="shared" si="639"/>
        <v>0</v>
      </c>
      <c r="Z402" s="208">
        <f t="shared" si="639"/>
        <v>0</v>
      </c>
      <c r="AA402" s="208">
        <f t="shared" si="639"/>
        <v>0</v>
      </c>
      <c r="AB402" s="208">
        <f t="shared" si="639"/>
        <v>0</v>
      </c>
      <c r="AC402" s="208">
        <f t="shared" si="639"/>
        <v>0</v>
      </c>
      <c r="AD402" s="208">
        <f t="shared" si="639"/>
        <v>0</v>
      </c>
      <c r="AE402" s="208">
        <f t="shared" si="639"/>
        <v>0</v>
      </c>
      <c r="AF402" s="208">
        <f t="shared" si="639"/>
        <v>0</v>
      </c>
      <c r="AG402" s="208">
        <f t="shared" si="639"/>
        <v>0</v>
      </c>
      <c r="AH402" s="208">
        <f t="shared" si="639"/>
        <v>0</v>
      </c>
      <c r="AI402" s="208">
        <f t="shared" si="639"/>
        <v>0</v>
      </c>
      <c r="AJ402" s="208">
        <f t="shared" si="639"/>
        <v>0</v>
      </c>
      <c r="AK402" s="206">
        <f t="shared" si="639"/>
        <v>0</v>
      </c>
      <c r="AL402" s="208">
        <f t="shared" si="639"/>
        <v>0</v>
      </c>
      <c r="AM402" s="208">
        <f t="shared" si="639"/>
        <v>0</v>
      </c>
      <c r="AN402" s="208">
        <f t="shared" si="639"/>
        <v>0</v>
      </c>
      <c r="AO402" s="208">
        <f t="shared" si="639"/>
        <v>0</v>
      </c>
      <c r="AP402" s="206">
        <f t="shared" si="639"/>
        <v>0</v>
      </c>
      <c r="AQ402" s="206">
        <f t="shared" si="639"/>
        <v>0</v>
      </c>
      <c r="AR402" s="323"/>
    </row>
    <row r="403" spans="1:44" ht="31.5">
      <c r="A403" s="326"/>
      <c r="B403" s="319"/>
      <c r="C403" s="325"/>
      <c r="D403" s="260" t="s">
        <v>37</v>
      </c>
      <c r="E403" s="209">
        <f t="shared" ref="E403:E405" si="640">H403+K403+N403+Q403+T403+W403+Z403+AC403+AF403+AI403+AL403+AO403</f>
        <v>0</v>
      </c>
      <c r="F403" s="209">
        <f t="shared" ref="F403:F405" si="641">I403+L403+O403+R403+U403+X403+AA403+AD403+AG403+AJ403+AM403+AP403</f>
        <v>0</v>
      </c>
      <c r="G403" s="208" t="e">
        <f t="shared" ref="G403:G405" si="642">F403/E403*100</f>
        <v>#DIV/0!</v>
      </c>
      <c r="H403" s="209"/>
      <c r="I403" s="209"/>
      <c r="J403" s="209"/>
      <c r="K403" s="209"/>
      <c r="L403" s="209"/>
      <c r="M403" s="209"/>
      <c r="N403" s="209"/>
      <c r="O403" s="209"/>
      <c r="P403" s="209"/>
      <c r="Q403" s="209"/>
      <c r="R403" s="209"/>
      <c r="S403" s="209"/>
      <c r="T403" s="209"/>
      <c r="U403" s="209"/>
      <c r="V403" s="209"/>
      <c r="W403" s="209"/>
      <c r="X403" s="209"/>
      <c r="Y403" s="209"/>
      <c r="Z403" s="209"/>
      <c r="AA403" s="209"/>
      <c r="AB403" s="209"/>
      <c r="AC403" s="209"/>
      <c r="AD403" s="209"/>
      <c r="AE403" s="209"/>
      <c r="AF403" s="209"/>
      <c r="AG403" s="209"/>
      <c r="AH403" s="209"/>
      <c r="AI403" s="209"/>
      <c r="AJ403" s="209"/>
      <c r="AK403" s="207"/>
      <c r="AL403" s="209"/>
      <c r="AM403" s="209"/>
      <c r="AN403" s="209"/>
      <c r="AO403" s="209"/>
      <c r="AP403" s="207"/>
      <c r="AQ403" s="207"/>
      <c r="AR403" s="324"/>
    </row>
    <row r="404" spans="1:44" ht="31.15" customHeight="1">
      <c r="A404" s="326"/>
      <c r="B404" s="319"/>
      <c r="C404" s="325"/>
      <c r="D404" s="260" t="s">
        <v>2</v>
      </c>
      <c r="E404" s="209">
        <f t="shared" si="640"/>
        <v>0</v>
      </c>
      <c r="F404" s="209">
        <f t="shared" si="641"/>
        <v>0</v>
      </c>
      <c r="G404" s="208" t="e">
        <f t="shared" si="642"/>
        <v>#DIV/0!</v>
      </c>
      <c r="H404" s="209"/>
      <c r="I404" s="209"/>
      <c r="J404" s="209"/>
      <c r="K404" s="209"/>
      <c r="L404" s="209"/>
      <c r="M404" s="209"/>
      <c r="N404" s="209"/>
      <c r="O404" s="209"/>
      <c r="P404" s="209"/>
      <c r="Q404" s="209"/>
      <c r="R404" s="209"/>
      <c r="S404" s="209"/>
      <c r="T404" s="209"/>
      <c r="U404" s="209"/>
      <c r="V404" s="209"/>
      <c r="W404" s="209"/>
      <c r="X404" s="209"/>
      <c r="Y404" s="209"/>
      <c r="Z404" s="209"/>
      <c r="AA404" s="209"/>
      <c r="AB404" s="209"/>
      <c r="AC404" s="209"/>
      <c r="AD404" s="209"/>
      <c r="AE404" s="209"/>
      <c r="AF404" s="209"/>
      <c r="AG404" s="209"/>
      <c r="AH404" s="209"/>
      <c r="AI404" s="209"/>
      <c r="AJ404" s="209"/>
      <c r="AK404" s="207"/>
      <c r="AL404" s="209"/>
      <c r="AM404" s="209"/>
      <c r="AN404" s="209"/>
      <c r="AO404" s="209"/>
      <c r="AP404" s="207"/>
      <c r="AQ404" s="207"/>
      <c r="AR404" s="324"/>
    </row>
    <row r="405" spans="1:44" ht="28.5" customHeight="1">
      <c r="A405" s="326"/>
      <c r="B405" s="319"/>
      <c r="C405" s="325"/>
      <c r="D405" s="261" t="s">
        <v>43</v>
      </c>
      <c r="E405" s="209">
        <f t="shared" si="640"/>
        <v>0</v>
      </c>
      <c r="F405" s="209">
        <f t="shared" si="641"/>
        <v>0</v>
      </c>
      <c r="G405" s="208" t="e">
        <f t="shared" si="642"/>
        <v>#DIV/0!</v>
      </c>
      <c r="H405" s="209"/>
      <c r="I405" s="209"/>
      <c r="J405" s="209"/>
      <c r="K405" s="209"/>
      <c r="L405" s="209"/>
      <c r="M405" s="209"/>
      <c r="N405" s="209"/>
      <c r="O405" s="209"/>
      <c r="P405" s="209"/>
      <c r="Q405" s="209"/>
      <c r="R405" s="209"/>
      <c r="S405" s="209"/>
      <c r="T405" s="209"/>
      <c r="U405" s="209"/>
      <c r="V405" s="209"/>
      <c r="W405" s="209"/>
      <c r="X405" s="209"/>
      <c r="Y405" s="209"/>
      <c r="Z405" s="209"/>
      <c r="AA405" s="209"/>
      <c r="AB405" s="209"/>
      <c r="AC405" s="209"/>
      <c r="AD405" s="209"/>
      <c r="AE405" s="209"/>
      <c r="AF405" s="209"/>
      <c r="AG405" s="209"/>
      <c r="AH405" s="209"/>
      <c r="AI405" s="209"/>
      <c r="AJ405" s="209"/>
      <c r="AK405" s="207"/>
      <c r="AL405" s="209"/>
      <c r="AM405" s="209"/>
      <c r="AN405" s="209"/>
      <c r="AO405" s="209"/>
      <c r="AP405" s="207"/>
      <c r="AQ405" s="207"/>
      <c r="AR405" s="324"/>
    </row>
    <row r="406" spans="1:44" ht="20.25" customHeight="1">
      <c r="A406" s="337"/>
      <c r="B406" s="327" t="s">
        <v>373</v>
      </c>
      <c r="C406" s="328"/>
      <c r="D406" s="115" t="s">
        <v>41</v>
      </c>
      <c r="E406" s="208">
        <f>SUM(E407:E409)</f>
        <v>0</v>
      </c>
      <c r="F406" s="208">
        <f>SUM(F407:F409)</f>
        <v>0</v>
      </c>
      <c r="G406" s="208" t="e">
        <v>#DIV/0!</v>
      </c>
      <c r="H406" s="208">
        <f>SUM(H407:H409)</f>
        <v>0</v>
      </c>
      <c r="I406" s="208">
        <f t="shared" ref="I406:AQ406" si="643">SUM(I407:I409)</f>
        <v>0</v>
      </c>
      <c r="J406" s="208">
        <f t="shared" si="643"/>
        <v>0</v>
      </c>
      <c r="K406" s="208">
        <f t="shared" si="643"/>
        <v>0</v>
      </c>
      <c r="L406" s="208">
        <f t="shared" si="643"/>
        <v>0</v>
      </c>
      <c r="M406" s="208">
        <f t="shared" si="643"/>
        <v>0</v>
      </c>
      <c r="N406" s="208">
        <f t="shared" si="643"/>
        <v>0</v>
      </c>
      <c r="O406" s="208">
        <f t="shared" si="643"/>
        <v>0</v>
      </c>
      <c r="P406" s="208">
        <f t="shared" si="643"/>
        <v>0</v>
      </c>
      <c r="Q406" s="208">
        <f t="shared" si="643"/>
        <v>0</v>
      </c>
      <c r="R406" s="208">
        <f t="shared" si="643"/>
        <v>0</v>
      </c>
      <c r="S406" s="208">
        <f t="shared" si="643"/>
        <v>0</v>
      </c>
      <c r="T406" s="208">
        <f t="shared" si="643"/>
        <v>0</v>
      </c>
      <c r="U406" s="208">
        <f t="shared" si="643"/>
        <v>0</v>
      </c>
      <c r="V406" s="208">
        <f t="shared" si="643"/>
        <v>0</v>
      </c>
      <c r="W406" s="208">
        <f t="shared" si="643"/>
        <v>0</v>
      </c>
      <c r="X406" s="208">
        <f t="shared" si="643"/>
        <v>0</v>
      </c>
      <c r="Y406" s="208">
        <f t="shared" si="643"/>
        <v>0</v>
      </c>
      <c r="Z406" s="208">
        <f t="shared" si="643"/>
        <v>0</v>
      </c>
      <c r="AA406" s="208">
        <f t="shared" si="643"/>
        <v>0</v>
      </c>
      <c r="AB406" s="208">
        <f t="shared" si="643"/>
        <v>0</v>
      </c>
      <c r="AC406" s="208">
        <f t="shared" si="643"/>
        <v>0</v>
      </c>
      <c r="AD406" s="208">
        <f t="shared" si="643"/>
        <v>0</v>
      </c>
      <c r="AE406" s="208">
        <f t="shared" si="643"/>
        <v>0</v>
      </c>
      <c r="AF406" s="208">
        <f t="shared" si="643"/>
        <v>0</v>
      </c>
      <c r="AG406" s="208">
        <f t="shared" si="643"/>
        <v>0</v>
      </c>
      <c r="AH406" s="208">
        <f t="shared" si="643"/>
        <v>0</v>
      </c>
      <c r="AI406" s="208">
        <f t="shared" si="643"/>
        <v>0</v>
      </c>
      <c r="AJ406" s="208">
        <f t="shared" si="643"/>
        <v>0</v>
      </c>
      <c r="AK406" s="206">
        <f t="shared" si="643"/>
        <v>0</v>
      </c>
      <c r="AL406" s="208">
        <f t="shared" si="643"/>
        <v>0</v>
      </c>
      <c r="AM406" s="208">
        <f t="shared" si="643"/>
        <v>0</v>
      </c>
      <c r="AN406" s="208">
        <f t="shared" si="643"/>
        <v>0</v>
      </c>
      <c r="AO406" s="208">
        <f t="shared" si="643"/>
        <v>0</v>
      </c>
      <c r="AP406" s="206">
        <f t="shared" si="643"/>
        <v>0</v>
      </c>
      <c r="AQ406" s="206">
        <f t="shared" si="643"/>
        <v>0</v>
      </c>
      <c r="AR406" s="333"/>
    </row>
    <row r="407" spans="1:44" ht="35.25" customHeight="1">
      <c r="A407" s="337"/>
      <c r="B407" s="329"/>
      <c r="C407" s="330"/>
      <c r="D407" s="260" t="s">
        <v>37</v>
      </c>
      <c r="E407" s="209">
        <f t="shared" ref="E407:E409" si="644">H407+K407+N407+Q407+T407+W407+Z407+AC407+AF407+AI407+AL407+AO407</f>
        <v>0</v>
      </c>
      <c r="F407" s="209">
        <f t="shared" ref="F407:F409" si="645">I407+L407+O407+R407+U407+X407+AA407+AD407+AG407+AJ407+AM407+AP407</f>
        <v>0</v>
      </c>
      <c r="G407" s="209" t="e">
        <v>#DIV/0!</v>
      </c>
      <c r="H407" s="209">
        <f>H387</f>
        <v>0</v>
      </c>
      <c r="I407" s="209">
        <f t="shared" ref="I407:AQ407" si="646">I387</f>
        <v>0</v>
      </c>
      <c r="J407" s="209">
        <f t="shared" si="646"/>
        <v>0</v>
      </c>
      <c r="K407" s="209">
        <f t="shared" si="646"/>
        <v>0</v>
      </c>
      <c r="L407" s="209">
        <f t="shared" si="646"/>
        <v>0</v>
      </c>
      <c r="M407" s="209">
        <f t="shared" si="646"/>
        <v>0</v>
      </c>
      <c r="N407" s="209">
        <f t="shared" si="646"/>
        <v>0</v>
      </c>
      <c r="O407" s="209">
        <f t="shared" si="646"/>
        <v>0</v>
      </c>
      <c r="P407" s="209">
        <f t="shared" si="646"/>
        <v>0</v>
      </c>
      <c r="Q407" s="209">
        <f t="shared" si="646"/>
        <v>0</v>
      </c>
      <c r="R407" s="209">
        <f t="shared" si="646"/>
        <v>0</v>
      </c>
      <c r="S407" s="209">
        <f t="shared" si="646"/>
        <v>0</v>
      </c>
      <c r="T407" s="209">
        <f t="shared" si="646"/>
        <v>0</v>
      </c>
      <c r="U407" s="209">
        <f t="shared" si="646"/>
        <v>0</v>
      </c>
      <c r="V407" s="209">
        <f t="shared" si="646"/>
        <v>0</v>
      </c>
      <c r="W407" s="209">
        <f t="shared" si="646"/>
        <v>0</v>
      </c>
      <c r="X407" s="209">
        <f t="shared" si="646"/>
        <v>0</v>
      </c>
      <c r="Y407" s="209">
        <f t="shared" si="646"/>
        <v>0</v>
      </c>
      <c r="Z407" s="209">
        <f t="shared" si="646"/>
        <v>0</v>
      </c>
      <c r="AA407" s="209">
        <f t="shared" si="646"/>
        <v>0</v>
      </c>
      <c r="AB407" s="209">
        <f t="shared" si="646"/>
        <v>0</v>
      </c>
      <c r="AC407" s="209">
        <f t="shared" si="646"/>
        <v>0</v>
      </c>
      <c r="AD407" s="209">
        <f t="shared" si="646"/>
        <v>0</v>
      </c>
      <c r="AE407" s="209">
        <f t="shared" si="646"/>
        <v>0</v>
      </c>
      <c r="AF407" s="209">
        <f t="shared" si="646"/>
        <v>0</v>
      </c>
      <c r="AG407" s="209">
        <f t="shared" si="646"/>
        <v>0</v>
      </c>
      <c r="AH407" s="209">
        <f t="shared" si="646"/>
        <v>0</v>
      </c>
      <c r="AI407" s="209">
        <f t="shared" si="646"/>
        <v>0</v>
      </c>
      <c r="AJ407" s="209">
        <f t="shared" si="646"/>
        <v>0</v>
      </c>
      <c r="AK407" s="207">
        <f t="shared" si="646"/>
        <v>0</v>
      </c>
      <c r="AL407" s="209">
        <f t="shared" si="646"/>
        <v>0</v>
      </c>
      <c r="AM407" s="209">
        <f t="shared" si="646"/>
        <v>0</v>
      </c>
      <c r="AN407" s="209">
        <f t="shared" si="646"/>
        <v>0</v>
      </c>
      <c r="AO407" s="209">
        <f t="shared" si="646"/>
        <v>0</v>
      </c>
      <c r="AP407" s="207">
        <f t="shared" si="646"/>
        <v>0</v>
      </c>
      <c r="AQ407" s="207">
        <f t="shared" si="646"/>
        <v>0</v>
      </c>
      <c r="AR407" s="334"/>
    </row>
    <row r="408" spans="1:44" ht="33" customHeight="1">
      <c r="A408" s="337"/>
      <c r="B408" s="329"/>
      <c r="C408" s="330"/>
      <c r="D408" s="260" t="s">
        <v>2</v>
      </c>
      <c r="E408" s="209">
        <f t="shared" si="644"/>
        <v>0</v>
      </c>
      <c r="F408" s="209">
        <f t="shared" si="645"/>
        <v>0</v>
      </c>
      <c r="G408" s="209" t="e">
        <v>#DIV/0!</v>
      </c>
      <c r="H408" s="209">
        <f t="shared" ref="H408:AQ408" si="647">H388</f>
        <v>0</v>
      </c>
      <c r="I408" s="209">
        <f t="shared" si="647"/>
        <v>0</v>
      </c>
      <c r="J408" s="209">
        <f t="shared" si="647"/>
        <v>0</v>
      </c>
      <c r="K408" s="209">
        <f t="shared" si="647"/>
        <v>0</v>
      </c>
      <c r="L408" s="209">
        <f t="shared" si="647"/>
        <v>0</v>
      </c>
      <c r="M408" s="209">
        <f t="shared" si="647"/>
        <v>0</v>
      </c>
      <c r="N408" s="209">
        <f t="shared" si="647"/>
        <v>0</v>
      </c>
      <c r="O408" s="209">
        <f t="shared" si="647"/>
        <v>0</v>
      </c>
      <c r="P408" s="209">
        <f t="shared" si="647"/>
        <v>0</v>
      </c>
      <c r="Q408" s="209">
        <f t="shared" si="647"/>
        <v>0</v>
      </c>
      <c r="R408" s="209">
        <f t="shared" si="647"/>
        <v>0</v>
      </c>
      <c r="S408" s="209">
        <f t="shared" si="647"/>
        <v>0</v>
      </c>
      <c r="T408" s="209">
        <f t="shared" si="647"/>
        <v>0</v>
      </c>
      <c r="U408" s="209">
        <f t="shared" si="647"/>
        <v>0</v>
      </c>
      <c r="V408" s="209">
        <f t="shared" si="647"/>
        <v>0</v>
      </c>
      <c r="W408" s="209">
        <f t="shared" si="647"/>
        <v>0</v>
      </c>
      <c r="X408" s="209">
        <f t="shared" si="647"/>
        <v>0</v>
      </c>
      <c r="Y408" s="209">
        <f t="shared" si="647"/>
        <v>0</v>
      </c>
      <c r="Z408" s="209">
        <f t="shared" si="647"/>
        <v>0</v>
      </c>
      <c r="AA408" s="209">
        <f t="shared" si="647"/>
        <v>0</v>
      </c>
      <c r="AB408" s="209">
        <f t="shared" si="647"/>
        <v>0</v>
      </c>
      <c r="AC408" s="209">
        <f t="shared" si="647"/>
        <v>0</v>
      </c>
      <c r="AD408" s="209">
        <f t="shared" si="647"/>
        <v>0</v>
      </c>
      <c r="AE408" s="209">
        <f t="shared" si="647"/>
        <v>0</v>
      </c>
      <c r="AF408" s="209">
        <f t="shared" si="647"/>
        <v>0</v>
      </c>
      <c r="AG408" s="209">
        <f t="shared" si="647"/>
        <v>0</v>
      </c>
      <c r="AH408" s="209">
        <f t="shared" si="647"/>
        <v>0</v>
      </c>
      <c r="AI408" s="209">
        <f t="shared" si="647"/>
        <v>0</v>
      </c>
      <c r="AJ408" s="209">
        <f t="shared" si="647"/>
        <v>0</v>
      </c>
      <c r="AK408" s="207">
        <f t="shared" si="647"/>
        <v>0</v>
      </c>
      <c r="AL408" s="209">
        <f t="shared" si="647"/>
        <v>0</v>
      </c>
      <c r="AM408" s="209">
        <f t="shared" si="647"/>
        <v>0</v>
      </c>
      <c r="AN408" s="209">
        <f t="shared" si="647"/>
        <v>0</v>
      </c>
      <c r="AO408" s="209">
        <f t="shared" si="647"/>
        <v>0</v>
      </c>
      <c r="AP408" s="207">
        <f t="shared" si="647"/>
        <v>0</v>
      </c>
      <c r="AQ408" s="207">
        <f t="shared" si="647"/>
        <v>0</v>
      </c>
      <c r="AR408" s="334"/>
    </row>
    <row r="409" spans="1:44" ht="19.7" customHeight="1">
      <c r="A409" s="337"/>
      <c r="B409" s="331"/>
      <c r="C409" s="332"/>
      <c r="D409" s="261" t="s">
        <v>43</v>
      </c>
      <c r="E409" s="209">
        <f t="shared" si="644"/>
        <v>0</v>
      </c>
      <c r="F409" s="209">
        <f t="shared" si="645"/>
        <v>0</v>
      </c>
      <c r="G409" s="209" t="e">
        <v>#DIV/0!</v>
      </c>
      <c r="H409" s="209">
        <f t="shared" ref="H409:AQ409" si="648">H389</f>
        <v>0</v>
      </c>
      <c r="I409" s="209">
        <f t="shared" si="648"/>
        <v>0</v>
      </c>
      <c r="J409" s="209">
        <f t="shared" si="648"/>
        <v>0</v>
      </c>
      <c r="K409" s="209">
        <f t="shared" si="648"/>
        <v>0</v>
      </c>
      <c r="L409" s="209">
        <f t="shared" si="648"/>
        <v>0</v>
      </c>
      <c r="M409" s="209">
        <f t="shared" si="648"/>
        <v>0</v>
      </c>
      <c r="N409" s="209">
        <f t="shared" si="648"/>
        <v>0</v>
      </c>
      <c r="O409" s="209">
        <f t="shared" si="648"/>
        <v>0</v>
      </c>
      <c r="P409" s="209">
        <f t="shared" si="648"/>
        <v>0</v>
      </c>
      <c r="Q409" s="209">
        <f t="shared" si="648"/>
        <v>0</v>
      </c>
      <c r="R409" s="209">
        <f t="shared" si="648"/>
        <v>0</v>
      </c>
      <c r="S409" s="209">
        <f t="shared" si="648"/>
        <v>0</v>
      </c>
      <c r="T409" s="209">
        <f t="shared" si="648"/>
        <v>0</v>
      </c>
      <c r="U409" s="209">
        <f t="shared" si="648"/>
        <v>0</v>
      </c>
      <c r="V409" s="209">
        <f t="shared" si="648"/>
        <v>0</v>
      </c>
      <c r="W409" s="209">
        <f t="shared" si="648"/>
        <v>0</v>
      </c>
      <c r="X409" s="209">
        <f t="shared" si="648"/>
        <v>0</v>
      </c>
      <c r="Y409" s="209">
        <f t="shared" si="648"/>
        <v>0</v>
      </c>
      <c r="Z409" s="209">
        <f t="shared" si="648"/>
        <v>0</v>
      </c>
      <c r="AA409" s="209">
        <f t="shared" si="648"/>
        <v>0</v>
      </c>
      <c r="AB409" s="209">
        <f t="shared" si="648"/>
        <v>0</v>
      </c>
      <c r="AC409" s="209">
        <f t="shared" si="648"/>
        <v>0</v>
      </c>
      <c r="AD409" s="209">
        <f t="shared" si="648"/>
        <v>0</v>
      </c>
      <c r="AE409" s="209">
        <f t="shared" si="648"/>
        <v>0</v>
      </c>
      <c r="AF409" s="209">
        <f t="shared" si="648"/>
        <v>0</v>
      </c>
      <c r="AG409" s="209">
        <f t="shared" si="648"/>
        <v>0</v>
      </c>
      <c r="AH409" s="209">
        <f t="shared" si="648"/>
        <v>0</v>
      </c>
      <c r="AI409" s="209">
        <f t="shared" si="648"/>
        <v>0</v>
      </c>
      <c r="AJ409" s="209">
        <f t="shared" si="648"/>
        <v>0</v>
      </c>
      <c r="AK409" s="207">
        <f t="shared" si="648"/>
        <v>0</v>
      </c>
      <c r="AL409" s="209">
        <f t="shared" si="648"/>
        <v>0</v>
      </c>
      <c r="AM409" s="209">
        <f t="shared" si="648"/>
        <v>0</v>
      </c>
      <c r="AN409" s="209">
        <f t="shared" si="648"/>
        <v>0</v>
      </c>
      <c r="AO409" s="209">
        <f t="shared" si="648"/>
        <v>0</v>
      </c>
      <c r="AP409" s="207">
        <f t="shared" si="648"/>
        <v>0</v>
      </c>
      <c r="AQ409" s="207">
        <f t="shared" si="648"/>
        <v>0</v>
      </c>
      <c r="AR409" s="334"/>
    </row>
    <row r="410" spans="1:44" ht="19.7" customHeight="1">
      <c r="A410" s="338" t="s">
        <v>381</v>
      </c>
      <c r="B410" s="339"/>
      <c r="C410" s="339"/>
      <c r="D410" s="339"/>
      <c r="E410" s="339"/>
      <c r="F410" s="339"/>
      <c r="G410" s="339"/>
      <c r="H410" s="339"/>
      <c r="I410" s="339"/>
      <c r="J410" s="339"/>
      <c r="K410" s="339"/>
      <c r="L410" s="339"/>
      <c r="M410" s="339"/>
      <c r="N410" s="339"/>
      <c r="O410" s="339"/>
      <c r="P410" s="339"/>
      <c r="Q410" s="339"/>
      <c r="R410" s="339"/>
      <c r="S410" s="339"/>
      <c r="T410" s="339"/>
      <c r="U410" s="339"/>
      <c r="V410" s="339"/>
      <c r="W410" s="339"/>
      <c r="X410" s="339"/>
      <c r="Y410" s="339"/>
      <c r="Z410" s="339"/>
      <c r="AA410" s="339"/>
      <c r="AB410" s="339"/>
      <c r="AC410" s="339"/>
      <c r="AD410" s="339"/>
      <c r="AE410" s="339"/>
      <c r="AF410" s="339"/>
      <c r="AG410" s="339"/>
      <c r="AH410" s="339"/>
      <c r="AI410" s="339"/>
      <c r="AJ410" s="339"/>
      <c r="AK410" s="339"/>
      <c r="AL410" s="339"/>
      <c r="AM410" s="339"/>
      <c r="AN410" s="339"/>
      <c r="AO410" s="339"/>
      <c r="AP410" s="339"/>
      <c r="AQ410" s="339"/>
      <c r="AR410" s="340"/>
    </row>
    <row r="411" spans="1:44" ht="18.75" customHeight="1">
      <c r="A411" s="326" t="s">
        <v>383</v>
      </c>
      <c r="B411" s="319" t="s">
        <v>389</v>
      </c>
      <c r="C411" s="319" t="s">
        <v>560</v>
      </c>
      <c r="D411" s="115" t="s">
        <v>41</v>
      </c>
      <c r="E411" s="208">
        <f>SUM(E412:E414)</f>
        <v>5252.7667099999999</v>
      </c>
      <c r="F411" s="208">
        <f>SUM(F412:F414)</f>
        <v>5252.7667099999999</v>
      </c>
      <c r="G411" s="208">
        <f>F411/E411*100</f>
        <v>100</v>
      </c>
      <c r="H411" s="208">
        <f t="shared" ref="H411:AQ411" si="649">SUM(H412:H414)</f>
        <v>0</v>
      </c>
      <c r="I411" s="208">
        <f t="shared" si="649"/>
        <v>0</v>
      </c>
      <c r="J411" s="208">
        <f t="shared" si="649"/>
        <v>0</v>
      </c>
      <c r="K411" s="208">
        <f t="shared" si="649"/>
        <v>0</v>
      </c>
      <c r="L411" s="208">
        <f t="shared" si="649"/>
        <v>0</v>
      </c>
      <c r="M411" s="208">
        <f t="shared" si="649"/>
        <v>0</v>
      </c>
      <c r="N411" s="208">
        <f t="shared" si="649"/>
        <v>0</v>
      </c>
      <c r="O411" s="208">
        <f t="shared" si="649"/>
        <v>0</v>
      </c>
      <c r="P411" s="208">
        <f t="shared" si="649"/>
        <v>0</v>
      </c>
      <c r="Q411" s="208">
        <f t="shared" si="649"/>
        <v>0</v>
      </c>
      <c r="R411" s="208">
        <f t="shared" si="649"/>
        <v>0</v>
      </c>
      <c r="S411" s="208">
        <f t="shared" si="649"/>
        <v>0</v>
      </c>
      <c r="T411" s="208">
        <f t="shared" si="649"/>
        <v>0</v>
      </c>
      <c r="U411" s="208">
        <f t="shared" si="649"/>
        <v>0</v>
      </c>
      <c r="V411" s="208">
        <f t="shared" si="649"/>
        <v>0</v>
      </c>
      <c r="W411" s="208">
        <f t="shared" si="649"/>
        <v>0</v>
      </c>
      <c r="X411" s="208">
        <f t="shared" si="649"/>
        <v>0</v>
      </c>
      <c r="Y411" s="208">
        <f t="shared" si="649"/>
        <v>0</v>
      </c>
      <c r="Z411" s="208">
        <f t="shared" si="649"/>
        <v>0</v>
      </c>
      <c r="AA411" s="208">
        <f t="shared" si="649"/>
        <v>0</v>
      </c>
      <c r="AB411" s="208">
        <f t="shared" si="649"/>
        <v>0</v>
      </c>
      <c r="AC411" s="208">
        <f t="shared" si="649"/>
        <v>0</v>
      </c>
      <c r="AD411" s="208">
        <f t="shared" si="649"/>
        <v>0</v>
      </c>
      <c r="AE411" s="208">
        <f t="shared" si="649"/>
        <v>0</v>
      </c>
      <c r="AF411" s="208">
        <f t="shared" si="649"/>
        <v>5252.7667099999999</v>
      </c>
      <c r="AG411" s="208">
        <f t="shared" si="649"/>
        <v>5252.7667099999999</v>
      </c>
      <c r="AH411" s="208">
        <f t="shared" si="649"/>
        <v>0</v>
      </c>
      <c r="AI411" s="208">
        <f t="shared" si="649"/>
        <v>0</v>
      </c>
      <c r="AJ411" s="208">
        <f t="shared" si="649"/>
        <v>0</v>
      </c>
      <c r="AK411" s="206">
        <f t="shared" si="649"/>
        <v>0</v>
      </c>
      <c r="AL411" s="208">
        <f t="shared" si="649"/>
        <v>0</v>
      </c>
      <c r="AM411" s="208">
        <f t="shared" si="649"/>
        <v>0</v>
      </c>
      <c r="AN411" s="208">
        <f t="shared" si="649"/>
        <v>0</v>
      </c>
      <c r="AO411" s="208">
        <f t="shared" si="649"/>
        <v>0</v>
      </c>
      <c r="AP411" s="206">
        <f t="shared" si="649"/>
        <v>0</v>
      </c>
      <c r="AQ411" s="206">
        <f t="shared" si="649"/>
        <v>0</v>
      </c>
      <c r="AR411" s="323"/>
    </row>
    <row r="412" spans="1:44" ht="31.5">
      <c r="A412" s="326"/>
      <c r="B412" s="319"/>
      <c r="C412" s="319"/>
      <c r="D412" s="260" t="s">
        <v>37</v>
      </c>
      <c r="E412" s="209">
        <f t="shared" ref="E412:E414" si="650">H412+K412+N412+Q412+T412+W412+Z412+AC412+AF412+AI412+AL412+AO412</f>
        <v>1635.8</v>
      </c>
      <c r="F412" s="209">
        <f t="shared" ref="F412:F414" si="651">I412+L412+O412+R412+U412+X412+AA412+AD412+AG412+AJ412+AM412+AP412</f>
        <v>1635.8</v>
      </c>
      <c r="G412" s="208">
        <f t="shared" ref="G412:G414" si="652">F412/E412*100</f>
        <v>100</v>
      </c>
      <c r="H412" s="209">
        <f>H416</f>
        <v>0</v>
      </c>
      <c r="I412" s="209">
        <f t="shared" ref="I412:AQ412" si="653">I416</f>
        <v>0</v>
      </c>
      <c r="J412" s="209">
        <f t="shared" si="653"/>
        <v>0</v>
      </c>
      <c r="K412" s="209">
        <f t="shared" si="653"/>
        <v>0</v>
      </c>
      <c r="L412" s="209">
        <f t="shared" si="653"/>
        <v>0</v>
      </c>
      <c r="M412" s="209">
        <f t="shared" si="653"/>
        <v>0</v>
      </c>
      <c r="N412" s="209">
        <f t="shared" si="653"/>
        <v>0</v>
      </c>
      <c r="O412" s="209">
        <f t="shared" si="653"/>
        <v>0</v>
      </c>
      <c r="P412" s="209">
        <f t="shared" si="653"/>
        <v>0</v>
      </c>
      <c r="Q412" s="209">
        <f t="shared" si="653"/>
        <v>0</v>
      </c>
      <c r="R412" s="209">
        <f t="shared" si="653"/>
        <v>0</v>
      </c>
      <c r="S412" s="209">
        <f t="shared" si="653"/>
        <v>0</v>
      </c>
      <c r="T412" s="209">
        <f t="shared" si="653"/>
        <v>0</v>
      </c>
      <c r="U412" s="209">
        <f t="shared" si="653"/>
        <v>0</v>
      </c>
      <c r="V412" s="209">
        <f t="shared" si="653"/>
        <v>0</v>
      </c>
      <c r="W412" s="209">
        <f t="shared" si="653"/>
        <v>0</v>
      </c>
      <c r="X412" s="209">
        <f t="shared" si="653"/>
        <v>0</v>
      </c>
      <c r="Y412" s="209">
        <f t="shared" si="653"/>
        <v>0</v>
      </c>
      <c r="Z412" s="209">
        <f t="shared" si="653"/>
        <v>0</v>
      </c>
      <c r="AA412" s="209">
        <f t="shared" si="653"/>
        <v>0</v>
      </c>
      <c r="AB412" s="209">
        <f t="shared" si="653"/>
        <v>0</v>
      </c>
      <c r="AC412" s="209">
        <f t="shared" si="653"/>
        <v>0</v>
      </c>
      <c r="AD412" s="209">
        <f t="shared" si="653"/>
        <v>0</v>
      </c>
      <c r="AE412" s="209">
        <f t="shared" si="653"/>
        <v>0</v>
      </c>
      <c r="AF412" s="209">
        <f t="shared" si="653"/>
        <v>1635.8</v>
      </c>
      <c r="AG412" s="209">
        <f t="shared" si="653"/>
        <v>1635.8</v>
      </c>
      <c r="AH412" s="209">
        <f t="shared" si="653"/>
        <v>0</v>
      </c>
      <c r="AI412" s="209">
        <f t="shared" si="653"/>
        <v>0</v>
      </c>
      <c r="AJ412" s="209">
        <f t="shared" si="653"/>
        <v>0</v>
      </c>
      <c r="AK412" s="207">
        <f t="shared" si="653"/>
        <v>0</v>
      </c>
      <c r="AL412" s="209">
        <f t="shared" si="653"/>
        <v>0</v>
      </c>
      <c r="AM412" s="209">
        <f t="shared" si="653"/>
        <v>0</v>
      </c>
      <c r="AN412" s="209">
        <f t="shared" si="653"/>
        <v>0</v>
      </c>
      <c r="AO412" s="209">
        <f t="shared" si="653"/>
        <v>0</v>
      </c>
      <c r="AP412" s="207">
        <f t="shared" si="653"/>
        <v>0</v>
      </c>
      <c r="AQ412" s="207">
        <f t="shared" si="653"/>
        <v>0</v>
      </c>
      <c r="AR412" s="324"/>
    </row>
    <row r="413" spans="1:44" ht="46.5" customHeight="1">
      <c r="A413" s="326"/>
      <c r="B413" s="319"/>
      <c r="C413" s="319"/>
      <c r="D413" s="260" t="s">
        <v>2</v>
      </c>
      <c r="E413" s="209">
        <f t="shared" si="650"/>
        <v>2566.4133700000002</v>
      </c>
      <c r="F413" s="209">
        <f t="shared" si="651"/>
        <v>2566.4133700000002</v>
      </c>
      <c r="G413" s="208">
        <f t="shared" si="652"/>
        <v>100</v>
      </c>
      <c r="H413" s="209">
        <f t="shared" ref="H413:AQ413" si="654">H417</f>
        <v>0</v>
      </c>
      <c r="I413" s="209">
        <f t="shared" si="654"/>
        <v>0</v>
      </c>
      <c r="J413" s="209">
        <f t="shared" si="654"/>
        <v>0</v>
      </c>
      <c r="K413" s="209">
        <f t="shared" si="654"/>
        <v>0</v>
      </c>
      <c r="L413" s="209">
        <f t="shared" si="654"/>
        <v>0</v>
      </c>
      <c r="M413" s="209">
        <f t="shared" si="654"/>
        <v>0</v>
      </c>
      <c r="N413" s="209">
        <f t="shared" si="654"/>
        <v>0</v>
      </c>
      <c r="O413" s="209">
        <f t="shared" si="654"/>
        <v>0</v>
      </c>
      <c r="P413" s="209">
        <f t="shared" si="654"/>
        <v>0</v>
      </c>
      <c r="Q413" s="209">
        <f t="shared" si="654"/>
        <v>0</v>
      </c>
      <c r="R413" s="209">
        <f t="shared" si="654"/>
        <v>0</v>
      </c>
      <c r="S413" s="209">
        <f t="shared" si="654"/>
        <v>0</v>
      </c>
      <c r="T413" s="209">
        <f t="shared" si="654"/>
        <v>0</v>
      </c>
      <c r="U413" s="209">
        <f t="shared" si="654"/>
        <v>0</v>
      </c>
      <c r="V413" s="209">
        <f t="shared" si="654"/>
        <v>0</v>
      </c>
      <c r="W413" s="209">
        <f t="shared" si="654"/>
        <v>0</v>
      </c>
      <c r="X413" s="209">
        <f t="shared" si="654"/>
        <v>0</v>
      </c>
      <c r="Y413" s="209">
        <f t="shared" si="654"/>
        <v>0</v>
      </c>
      <c r="Z413" s="209">
        <f t="shared" si="654"/>
        <v>0</v>
      </c>
      <c r="AA413" s="209">
        <f t="shared" si="654"/>
        <v>0</v>
      </c>
      <c r="AB413" s="209">
        <f t="shared" si="654"/>
        <v>0</v>
      </c>
      <c r="AC413" s="209">
        <f t="shared" si="654"/>
        <v>0</v>
      </c>
      <c r="AD413" s="209">
        <f t="shared" si="654"/>
        <v>0</v>
      </c>
      <c r="AE413" s="209">
        <f t="shared" si="654"/>
        <v>0</v>
      </c>
      <c r="AF413" s="209">
        <f t="shared" si="654"/>
        <v>2566.4133700000002</v>
      </c>
      <c r="AG413" s="209">
        <f t="shared" si="654"/>
        <v>2566.4133700000002</v>
      </c>
      <c r="AH413" s="209">
        <f t="shared" si="654"/>
        <v>0</v>
      </c>
      <c r="AI413" s="209">
        <f t="shared" si="654"/>
        <v>0</v>
      </c>
      <c r="AJ413" s="209">
        <f t="shared" si="654"/>
        <v>0</v>
      </c>
      <c r="AK413" s="207">
        <f t="shared" si="654"/>
        <v>0</v>
      </c>
      <c r="AL413" s="209">
        <f t="shared" si="654"/>
        <v>0</v>
      </c>
      <c r="AM413" s="209">
        <f t="shared" si="654"/>
        <v>0</v>
      </c>
      <c r="AN413" s="209">
        <f t="shared" si="654"/>
        <v>0</v>
      </c>
      <c r="AO413" s="209">
        <f t="shared" si="654"/>
        <v>0</v>
      </c>
      <c r="AP413" s="207">
        <f t="shared" si="654"/>
        <v>0</v>
      </c>
      <c r="AQ413" s="207">
        <f t="shared" si="654"/>
        <v>0</v>
      </c>
      <c r="AR413" s="324"/>
    </row>
    <row r="414" spans="1:44" ht="27.2" customHeight="1">
      <c r="A414" s="326"/>
      <c r="B414" s="319"/>
      <c r="C414" s="319"/>
      <c r="D414" s="261" t="s">
        <v>43</v>
      </c>
      <c r="E414" s="209">
        <f t="shared" si="650"/>
        <v>1050.5533399999999</v>
      </c>
      <c r="F414" s="209">
        <f t="shared" si="651"/>
        <v>1050.5533399999999</v>
      </c>
      <c r="G414" s="208">
        <f t="shared" si="652"/>
        <v>100</v>
      </c>
      <c r="H414" s="209">
        <f t="shared" ref="H414:AQ414" si="655">H418</f>
        <v>0</v>
      </c>
      <c r="I414" s="209">
        <f t="shared" si="655"/>
        <v>0</v>
      </c>
      <c r="J414" s="209">
        <f t="shared" si="655"/>
        <v>0</v>
      </c>
      <c r="K414" s="209">
        <f t="shared" si="655"/>
        <v>0</v>
      </c>
      <c r="L414" s="209">
        <f t="shared" si="655"/>
        <v>0</v>
      </c>
      <c r="M414" s="209">
        <f t="shared" si="655"/>
        <v>0</v>
      </c>
      <c r="N414" s="209">
        <f t="shared" si="655"/>
        <v>0</v>
      </c>
      <c r="O414" s="209">
        <f t="shared" si="655"/>
        <v>0</v>
      </c>
      <c r="P414" s="209">
        <f t="shared" si="655"/>
        <v>0</v>
      </c>
      <c r="Q414" s="209">
        <f t="shared" si="655"/>
        <v>0</v>
      </c>
      <c r="R414" s="209">
        <f t="shared" si="655"/>
        <v>0</v>
      </c>
      <c r="S414" s="209">
        <f t="shared" si="655"/>
        <v>0</v>
      </c>
      <c r="T414" s="209">
        <f t="shared" si="655"/>
        <v>0</v>
      </c>
      <c r="U414" s="209">
        <f t="shared" si="655"/>
        <v>0</v>
      </c>
      <c r="V414" s="209">
        <f t="shared" si="655"/>
        <v>0</v>
      </c>
      <c r="W414" s="209">
        <f t="shared" si="655"/>
        <v>0</v>
      </c>
      <c r="X414" s="209">
        <f t="shared" si="655"/>
        <v>0</v>
      </c>
      <c r="Y414" s="209">
        <f t="shared" si="655"/>
        <v>0</v>
      </c>
      <c r="Z414" s="209">
        <f t="shared" si="655"/>
        <v>0</v>
      </c>
      <c r="AA414" s="209">
        <f t="shared" si="655"/>
        <v>0</v>
      </c>
      <c r="AB414" s="209">
        <f t="shared" si="655"/>
        <v>0</v>
      </c>
      <c r="AC414" s="209">
        <f t="shared" si="655"/>
        <v>0</v>
      </c>
      <c r="AD414" s="209">
        <f t="shared" si="655"/>
        <v>0</v>
      </c>
      <c r="AE414" s="209">
        <f t="shared" si="655"/>
        <v>0</v>
      </c>
      <c r="AF414" s="209">
        <f t="shared" si="655"/>
        <v>1050.5533399999999</v>
      </c>
      <c r="AG414" s="209">
        <f t="shared" si="655"/>
        <v>1050.5533399999999</v>
      </c>
      <c r="AH414" s="209">
        <f t="shared" si="655"/>
        <v>0</v>
      </c>
      <c r="AI414" s="209">
        <f t="shared" si="655"/>
        <v>0</v>
      </c>
      <c r="AJ414" s="209">
        <f t="shared" si="655"/>
        <v>0</v>
      </c>
      <c r="AK414" s="207">
        <f t="shared" si="655"/>
        <v>0</v>
      </c>
      <c r="AL414" s="209">
        <f t="shared" si="655"/>
        <v>0</v>
      </c>
      <c r="AM414" s="209">
        <f t="shared" si="655"/>
        <v>0</v>
      </c>
      <c r="AN414" s="209">
        <f t="shared" si="655"/>
        <v>0</v>
      </c>
      <c r="AO414" s="209">
        <f t="shared" si="655"/>
        <v>0</v>
      </c>
      <c r="AP414" s="207">
        <f t="shared" si="655"/>
        <v>0</v>
      </c>
      <c r="AQ414" s="207">
        <f t="shared" si="655"/>
        <v>0</v>
      </c>
      <c r="AR414" s="324"/>
    </row>
    <row r="415" spans="1:44" ht="18.75" customHeight="1">
      <c r="A415" s="326" t="s">
        <v>384</v>
      </c>
      <c r="B415" s="319" t="s">
        <v>546</v>
      </c>
      <c r="C415" s="319" t="s">
        <v>559</v>
      </c>
      <c r="D415" s="115" t="s">
        <v>41</v>
      </c>
      <c r="E415" s="208">
        <f>SUM(E416:E418)</f>
        <v>5252.7667099999999</v>
      </c>
      <c r="F415" s="208">
        <f>SUM(F416:F418)</f>
        <v>5252.7667099999999</v>
      </c>
      <c r="G415" s="208">
        <f>F415/E415*100</f>
        <v>100</v>
      </c>
      <c r="H415" s="208">
        <f>SUM(H416:H418)</f>
        <v>0</v>
      </c>
      <c r="I415" s="208">
        <f t="shared" ref="I415:AQ415" si="656">SUM(I416:I418)</f>
        <v>0</v>
      </c>
      <c r="J415" s="208">
        <f t="shared" si="656"/>
        <v>0</v>
      </c>
      <c r="K415" s="208">
        <f t="shared" si="656"/>
        <v>0</v>
      </c>
      <c r="L415" s="208">
        <f t="shared" si="656"/>
        <v>0</v>
      </c>
      <c r="M415" s="208">
        <f t="shared" si="656"/>
        <v>0</v>
      </c>
      <c r="N415" s="208">
        <f t="shared" si="656"/>
        <v>0</v>
      </c>
      <c r="O415" s="208">
        <f t="shared" si="656"/>
        <v>0</v>
      </c>
      <c r="P415" s="208">
        <f t="shared" si="656"/>
        <v>0</v>
      </c>
      <c r="Q415" s="208">
        <f t="shared" si="656"/>
        <v>0</v>
      </c>
      <c r="R415" s="208">
        <f t="shared" si="656"/>
        <v>0</v>
      </c>
      <c r="S415" s="208">
        <f t="shared" si="656"/>
        <v>0</v>
      </c>
      <c r="T415" s="208">
        <f t="shared" si="656"/>
        <v>0</v>
      </c>
      <c r="U415" s="208">
        <f t="shared" si="656"/>
        <v>0</v>
      </c>
      <c r="V415" s="208">
        <f t="shared" si="656"/>
        <v>0</v>
      </c>
      <c r="W415" s="208">
        <f t="shared" si="656"/>
        <v>0</v>
      </c>
      <c r="X415" s="208">
        <f t="shared" si="656"/>
        <v>0</v>
      </c>
      <c r="Y415" s="208">
        <f t="shared" si="656"/>
        <v>0</v>
      </c>
      <c r="Z415" s="208">
        <f t="shared" si="656"/>
        <v>0</v>
      </c>
      <c r="AA415" s="208">
        <f t="shared" si="656"/>
        <v>0</v>
      </c>
      <c r="AB415" s="208">
        <f t="shared" si="656"/>
        <v>0</v>
      </c>
      <c r="AC415" s="208">
        <f t="shared" si="656"/>
        <v>0</v>
      </c>
      <c r="AD415" s="208">
        <f t="shared" si="656"/>
        <v>0</v>
      </c>
      <c r="AE415" s="208">
        <f t="shared" si="656"/>
        <v>0</v>
      </c>
      <c r="AF415" s="208">
        <f t="shared" si="656"/>
        <v>5252.7667099999999</v>
      </c>
      <c r="AG415" s="208">
        <f t="shared" si="656"/>
        <v>5252.7667099999999</v>
      </c>
      <c r="AH415" s="208">
        <f t="shared" si="656"/>
        <v>0</v>
      </c>
      <c r="AI415" s="208">
        <f t="shared" si="656"/>
        <v>0</v>
      </c>
      <c r="AJ415" s="208">
        <f t="shared" si="656"/>
        <v>0</v>
      </c>
      <c r="AK415" s="206">
        <f t="shared" si="656"/>
        <v>0</v>
      </c>
      <c r="AL415" s="208">
        <f t="shared" si="656"/>
        <v>0</v>
      </c>
      <c r="AM415" s="208">
        <f t="shared" si="656"/>
        <v>0</v>
      </c>
      <c r="AN415" s="208">
        <f t="shared" si="656"/>
        <v>0</v>
      </c>
      <c r="AO415" s="208">
        <f t="shared" si="656"/>
        <v>0</v>
      </c>
      <c r="AP415" s="206">
        <f t="shared" si="656"/>
        <v>0</v>
      </c>
      <c r="AQ415" s="206">
        <f t="shared" si="656"/>
        <v>0</v>
      </c>
      <c r="AR415" s="323"/>
    </row>
    <row r="416" spans="1:44" ht="31.5">
      <c r="A416" s="326"/>
      <c r="B416" s="319"/>
      <c r="C416" s="319"/>
      <c r="D416" s="260" t="s">
        <v>37</v>
      </c>
      <c r="E416" s="209">
        <f t="shared" ref="E416:E418" si="657">H416+K416+N416+Q416+T416+W416+Z416+AC416+AF416+AI416+AL416+AO416</f>
        <v>1635.8</v>
      </c>
      <c r="F416" s="209">
        <f t="shared" ref="F416:F418" si="658">I416+L416+O416+R416+U416+X416+AA416+AD416+AG416+AJ416+AM416+AP416</f>
        <v>1635.8</v>
      </c>
      <c r="G416" s="208">
        <f t="shared" ref="G416:G418" si="659">F416/E416*100</f>
        <v>100</v>
      </c>
      <c r="H416" s="209"/>
      <c r="I416" s="209"/>
      <c r="J416" s="209"/>
      <c r="K416" s="209"/>
      <c r="L416" s="209"/>
      <c r="M416" s="209"/>
      <c r="N416" s="209"/>
      <c r="O416" s="209"/>
      <c r="P416" s="209"/>
      <c r="Q416" s="209"/>
      <c r="R416" s="209"/>
      <c r="S416" s="209"/>
      <c r="T416" s="209"/>
      <c r="U416" s="209"/>
      <c r="V416" s="209"/>
      <c r="W416" s="209"/>
      <c r="X416" s="209"/>
      <c r="Y416" s="209"/>
      <c r="Z416" s="209"/>
      <c r="AA416" s="209"/>
      <c r="AB416" s="209"/>
      <c r="AC416" s="209"/>
      <c r="AD416" s="209"/>
      <c r="AE416" s="209"/>
      <c r="AF416" s="209">
        <v>1635.8</v>
      </c>
      <c r="AG416" s="209">
        <v>1635.8</v>
      </c>
      <c r="AH416" s="209"/>
      <c r="AI416" s="209"/>
      <c r="AJ416" s="209"/>
      <c r="AK416" s="207"/>
      <c r="AL416" s="209"/>
      <c r="AM416" s="209"/>
      <c r="AN416" s="209"/>
      <c r="AO416" s="209"/>
      <c r="AP416" s="207"/>
      <c r="AQ416" s="207"/>
      <c r="AR416" s="324"/>
    </row>
    <row r="417" spans="1:44" ht="46.5" customHeight="1">
      <c r="A417" s="326"/>
      <c r="B417" s="319"/>
      <c r="C417" s="319"/>
      <c r="D417" s="260" t="s">
        <v>2</v>
      </c>
      <c r="E417" s="209">
        <f t="shared" si="657"/>
        <v>2566.4133700000002</v>
      </c>
      <c r="F417" s="209">
        <f t="shared" si="658"/>
        <v>2566.4133700000002</v>
      </c>
      <c r="G417" s="208">
        <f t="shared" si="659"/>
        <v>100</v>
      </c>
      <c r="H417" s="209"/>
      <c r="I417" s="209"/>
      <c r="J417" s="209"/>
      <c r="K417" s="209"/>
      <c r="L417" s="209"/>
      <c r="M417" s="209"/>
      <c r="N417" s="209"/>
      <c r="O417" s="209"/>
      <c r="P417" s="209"/>
      <c r="Q417" s="209"/>
      <c r="R417" s="209"/>
      <c r="S417" s="209"/>
      <c r="T417" s="209"/>
      <c r="U417" s="209"/>
      <c r="V417" s="209"/>
      <c r="W417" s="209"/>
      <c r="X417" s="209"/>
      <c r="Y417" s="209"/>
      <c r="Z417" s="209"/>
      <c r="AA417" s="209"/>
      <c r="AB417" s="209"/>
      <c r="AC417" s="209"/>
      <c r="AD417" s="209"/>
      <c r="AE417" s="209"/>
      <c r="AF417" s="209">
        <v>2566.4133700000002</v>
      </c>
      <c r="AG417" s="209">
        <v>2566.4133700000002</v>
      </c>
      <c r="AH417" s="209"/>
      <c r="AI417" s="209"/>
      <c r="AJ417" s="209"/>
      <c r="AK417" s="207"/>
      <c r="AL417" s="209"/>
      <c r="AM417" s="209"/>
      <c r="AN417" s="209"/>
      <c r="AO417" s="209"/>
      <c r="AP417" s="207"/>
      <c r="AQ417" s="207"/>
      <c r="AR417" s="324"/>
    </row>
    <row r="418" spans="1:44" ht="27.2" customHeight="1">
      <c r="A418" s="326"/>
      <c r="B418" s="319"/>
      <c r="C418" s="319"/>
      <c r="D418" s="261" t="s">
        <v>43</v>
      </c>
      <c r="E418" s="209">
        <f t="shared" si="657"/>
        <v>1050.5533399999999</v>
      </c>
      <c r="F418" s="209">
        <f t="shared" si="658"/>
        <v>1050.5533399999999</v>
      </c>
      <c r="G418" s="208">
        <f t="shared" si="659"/>
        <v>100</v>
      </c>
      <c r="H418" s="209"/>
      <c r="I418" s="209"/>
      <c r="J418" s="209"/>
      <c r="K418" s="209"/>
      <c r="L418" s="209"/>
      <c r="M418" s="209"/>
      <c r="N418" s="209"/>
      <c r="O418" s="209"/>
      <c r="P418" s="209"/>
      <c r="Q418" s="209"/>
      <c r="R418" s="209"/>
      <c r="S418" s="209"/>
      <c r="T418" s="209"/>
      <c r="U418" s="209"/>
      <c r="V418" s="209"/>
      <c r="W418" s="209"/>
      <c r="X418" s="209"/>
      <c r="Y418" s="209"/>
      <c r="Z418" s="209"/>
      <c r="AA418" s="209"/>
      <c r="AB418" s="209"/>
      <c r="AC418" s="209"/>
      <c r="AD418" s="209"/>
      <c r="AE418" s="209"/>
      <c r="AF418" s="209">
        <v>1050.5533399999999</v>
      </c>
      <c r="AG418" s="209">
        <v>1050.5533399999999</v>
      </c>
      <c r="AH418" s="209"/>
      <c r="AI418" s="209"/>
      <c r="AJ418" s="209"/>
      <c r="AK418" s="207"/>
      <c r="AL418" s="209"/>
      <c r="AM418" s="209"/>
      <c r="AN418" s="209"/>
      <c r="AO418" s="209"/>
      <c r="AP418" s="207"/>
      <c r="AQ418" s="207"/>
      <c r="AR418" s="324"/>
    </row>
    <row r="419" spans="1:44" s="119" customFormat="1" ht="22.15" customHeight="1">
      <c r="A419" s="326" t="s">
        <v>385</v>
      </c>
      <c r="B419" s="319" t="s">
        <v>390</v>
      </c>
      <c r="C419" s="319" t="s">
        <v>559</v>
      </c>
      <c r="D419" s="115" t="s">
        <v>41</v>
      </c>
      <c r="E419" s="208">
        <f>SUM(E420:E422)</f>
        <v>1803.5662500000001</v>
      </c>
      <c r="F419" s="208">
        <f>SUM(F420:F422)</f>
        <v>0</v>
      </c>
      <c r="G419" s="208">
        <f>F419/E419*100</f>
        <v>0</v>
      </c>
      <c r="H419" s="208">
        <f>SUM(H420:H422)</f>
        <v>0</v>
      </c>
      <c r="I419" s="208">
        <f t="shared" ref="I419:AQ419" si="660">SUM(I420:I422)</f>
        <v>0</v>
      </c>
      <c r="J419" s="208">
        <f t="shared" si="660"/>
        <v>0</v>
      </c>
      <c r="K419" s="208">
        <f t="shared" si="660"/>
        <v>0</v>
      </c>
      <c r="L419" s="208">
        <f t="shared" si="660"/>
        <v>0</v>
      </c>
      <c r="M419" s="208">
        <f t="shared" si="660"/>
        <v>0</v>
      </c>
      <c r="N419" s="208">
        <f t="shared" si="660"/>
        <v>0</v>
      </c>
      <c r="O419" s="208">
        <f t="shared" si="660"/>
        <v>0</v>
      </c>
      <c r="P419" s="208">
        <f t="shared" si="660"/>
        <v>0</v>
      </c>
      <c r="Q419" s="208">
        <f t="shared" si="660"/>
        <v>0</v>
      </c>
      <c r="R419" s="208">
        <f t="shared" si="660"/>
        <v>0</v>
      </c>
      <c r="S419" s="208">
        <f t="shared" si="660"/>
        <v>0</v>
      </c>
      <c r="T419" s="208">
        <f t="shared" si="660"/>
        <v>0</v>
      </c>
      <c r="U419" s="208">
        <f t="shared" si="660"/>
        <v>0</v>
      </c>
      <c r="V419" s="208">
        <f t="shared" si="660"/>
        <v>0</v>
      </c>
      <c r="W419" s="208">
        <f t="shared" si="660"/>
        <v>0</v>
      </c>
      <c r="X419" s="208">
        <f t="shared" si="660"/>
        <v>0</v>
      </c>
      <c r="Y419" s="208">
        <f t="shared" si="660"/>
        <v>0</v>
      </c>
      <c r="Z419" s="208">
        <f t="shared" si="660"/>
        <v>0</v>
      </c>
      <c r="AA419" s="208">
        <f t="shared" si="660"/>
        <v>0</v>
      </c>
      <c r="AB419" s="208">
        <f t="shared" si="660"/>
        <v>0</v>
      </c>
      <c r="AC419" s="208">
        <f t="shared" si="660"/>
        <v>0</v>
      </c>
      <c r="AD419" s="208">
        <f t="shared" si="660"/>
        <v>0</v>
      </c>
      <c r="AE419" s="208">
        <f t="shared" si="660"/>
        <v>0</v>
      </c>
      <c r="AF419" s="208">
        <f t="shared" si="660"/>
        <v>0</v>
      </c>
      <c r="AG419" s="208">
        <f t="shared" si="660"/>
        <v>0</v>
      </c>
      <c r="AH419" s="208">
        <f t="shared" si="660"/>
        <v>0</v>
      </c>
      <c r="AI419" s="208">
        <f t="shared" si="660"/>
        <v>1803.5662500000001</v>
      </c>
      <c r="AJ419" s="208">
        <f t="shared" si="660"/>
        <v>0</v>
      </c>
      <c r="AK419" s="206">
        <f t="shared" si="660"/>
        <v>0</v>
      </c>
      <c r="AL419" s="208">
        <f t="shared" si="660"/>
        <v>0</v>
      </c>
      <c r="AM419" s="208">
        <f t="shared" si="660"/>
        <v>0</v>
      </c>
      <c r="AN419" s="208">
        <f t="shared" si="660"/>
        <v>0</v>
      </c>
      <c r="AO419" s="208">
        <f t="shared" si="660"/>
        <v>0</v>
      </c>
      <c r="AP419" s="206">
        <f t="shared" si="660"/>
        <v>0</v>
      </c>
      <c r="AQ419" s="206">
        <f t="shared" si="660"/>
        <v>0</v>
      </c>
      <c r="AR419" s="323"/>
    </row>
    <row r="420" spans="1:44" ht="31.5">
      <c r="A420" s="326"/>
      <c r="B420" s="319"/>
      <c r="C420" s="319"/>
      <c r="D420" s="260" t="s">
        <v>37</v>
      </c>
      <c r="E420" s="209">
        <f t="shared" ref="E420:E422" si="661">H420+K420+N420+Q420+T420+W420+Z420+AC420+AF420+AI420+AL420+AO420</f>
        <v>0</v>
      </c>
      <c r="F420" s="209">
        <f t="shared" ref="F420:F422" si="662">I420+L420+O420+R420+U420+X420+AA420+AD420+AG420+AJ420+AM420+AP420</f>
        <v>0</v>
      </c>
      <c r="G420" s="208" t="e">
        <f t="shared" ref="G420:G422" si="663">F420/E420*100</f>
        <v>#DIV/0!</v>
      </c>
      <c r="H420" s="209">
        <f>H424</f>
        <v>0</v>
      </c>
      <c r="I420" s="209">
        <f t="shared" ref="I420:AQ420" si="664">I424</f>
        <v>0</v>
      </c>
      <c r="J420" s="209">
        <f t="shared" si="664"/>
        <v>0</v>
      </c>
      <c r="K420" s="209">
        <f t="shared" si="664"/>
        <v>0</v>
      </c>
      <c r="L420" s="209">
        <f t="shared" si="664"/>
        <v>0</v>
      </c>
      <c r="M420" s="209">
        <f t="shared" si="664"/>
        <v>0</v>
      </c>
      <c r="N420" s="209">
        <f t="shared" si="664"/>
        <v>0</v>
      </c>
      <c r="O420" s="209">
        <f t="shared" si="664"/>
        <v>0</v>
      </c>
      <c r="P420" s="209">
        <f t="shared" si="664"/>
        <v>0</v>
      </c>
      <c r="Q420" s="209">
        <f t="shared" si="664"/>
        <v>0</v>
      </c>
      <c r="R420" s="209">
        <f t="shared" si="664"/>
        <v>0</v>
      </c>
      <c r="S420" s="209">
        <f t="shared" si="664"/>
        <v>0</v>
      </c>
      <c r="T420" s="209">
        <f t="shared" si="664"/>
        <v>0</v>
      </c>
      <c r="U420" s="209">
        <f t="shared" si="664"/>
        <v>0</v>
      </c>
      <c r="V420" s="209">
        <f t="shared" si="664"/>
        <v>0</v>
      </c>
      <c r="W420" s="209">
        <f t="shared" si="664"/>
        <v>0</v>
      </c>
      <c r="X420" s="209">
        <f t="shared" si="664"/>
        <v>0</v>
      </c>
      <c r="Y420" s="209">
        <f t="shared" si="664"/>
        <v>0</v>
      </c>
      <c r="Z420" s="209">
        <f t="shared" si="664"/>
        <v>0</v>
      </c>
      <c r="AA420" s="209">
        <f t="shared" si="664"/>
        <v>0</v>
      </c>
      <c r="AB420" s="209">
        <f t="shared" si="664"/>
        <v>0</v>
      </c>
      <c r="AC420" s="209">
        <f t="shared" si="664"/>
        <v>0</v>
      </c>
      <c r="AD420" s="209">
        <f t="shared" si="664"/>
        <v>0</v>
      </c>
      <c r="AE420" s="209">
        <f t="shared" si="664"/>
        <v>0</v>
      </c>
      <c r="AF420" s="209">
        <f t="shared" si="664"/>
        <v>0</v>
      </c>
      <c r="AG420" s="209">
        <f t="shared" si="664"/>
        <v>0</v>
      </c>
      <c r="AH420" s="209">
        <f t="shared" si="664"/>
        <v>0</v>
      </c>
      <c r="AI420" s="209">
        <f t="shared" si="664"/>
        <v>0</v>
      </c>
      <c r="AJ420" s="209">
        <f t="shared" si="664"/>
        <v>0</v>
      </c>
      <c r="AK420" s="207">
        <f t="shared" si="664"/>
        <v>0</v>
      </c>
      <c r="AL420" s="209">
        <f t="shared" si="664"/>
        <v>0</v>
      </c>
      <c r="AM420" s="209">
        <f t="shared" si="664"/>
        <v>0</v>
      </c>
      <c r="AN420" s="209">
        <f t="shared" si="664"/>
        <v>0</v>
      </c>
      <c r="AO420" s="209">
        <f t="shared" si="664"/>
        <v>0</v>
      </c>
      <c r="AP420" s="207">
        <f t="shared" si="664"/>
        <v>0</v>
      </c>
      <c r="AQ420" s="207">
        <f t="shared" si="664"/>
        <v>0</v>
      </c>
      <c r="AR420" s="324"/>
    </row>
    <row r="421" spans="1:44" ht="31.15" customHeight="1">
      <c r="A421" s="326"/>
      <c r="B421" s="319"/>
      <c r="C421" s="319"/>
      <c r="D421" s="260" t="s">
        <v>2</v>
      </c>
      <c r="E421" s="209">
        <f t="shared" si="661"/>
        <v>0</v>
      </c>
      <c r="F421" s="209">
        <f t="shared" si="662"/>
        <v>0</v>
      </c>
      <c r="G421" s="208" t="e">
        <f t="shared" si="663"/>
        <v>#DIV/0!</v>
      </c>
      <c r="H421" s="209">
        <f t="shared" ref="H421:AQ421" si="665">H425</f>
        <v>0</v>
      </c>
      <c r="I421" s="209">
        <f t="shared" si="665"/>
        <v>0</v>
      </c>
      <c r="J421" s="209">
        <f t="shared" si="665"/>
        <v>0</v>
      </c>
      <c r="K421" s="209">
        <f t="shared" si="665"/>
        <v>0</v>
      </c>
      <c r="L421" s="209">
        <f t="shared" si="665"/>
        <v>0</v>
      </c>
      <c r="M421" s="209">
        <f t="shared" si="665"/>
        <v>0</v>
      </c>
      <c r="N421" s="209">
        <f t="shared" si="665"/>
        <v>0</v>
      </c>
      <c r="O421" s="209">
        <f t="shared" si="665"/>
        <v>0</v>
      </c>
      <c r="P421" s="209">
        <f t="shared" si="665"/>
        <v>0</v>
      </c>
      <c r="Q421" s="209">
        <f t="shared" si="665"/>
        <v>0</v>
      </c>
      <c r="R421" s="209">
        <f t="shared" si="665"/>
        <v>0</v>
      </c>
      <c r="S421" s="209">
        <f t="shared" si="665"/>
        <v>0</v>
      </c>
      <c r="T421" s="209">
        <f t="shared" si="665"/>
        <v>0</v>
      </c>
      <c r="U421" s="209">
        <f t="shared" si="665"/>
        <v>0</v>
      </c>
      <c r="V421" s="209">
        <f t="shared" si="665"/>
        <v>0</v>
      </c>
      <c r="W421" s="209">
        <f t="shared" si="665"/>
        <v>0</v>
      </c>
      <c r="X421" s="209">
        <f t="shared" si="665"/>
        <v>0</v>
      </c>
      <c r="Y421" s="209">
        <f t="shared" si="665"/>
        <v>0</v>
      </c>
      <c r="Z421" s="209">
        <f t="shared" si="665"/>
        <v>0</v>
      </c>
      <c r="AA421" s="209">
        <f t="shared" si="665"/>
        <v>0</v>
      </c>
      <c r="AB421" s="209">
        <f t="shared" si="665"/>
        <v>0</v>
      </c>
      <c r="AC421" s="209">
        <f t="shared" si="665"/>
        <v>0</v>
      </c>
      <c r="AD421" s="209">
        <f t="shared" si="665"/>
        <v>0</v>
      </c>
      <c r="AE421" s="209">
        <f t="shared" si="665"/>
        <v>0</v>
      </c>
      <c r="AF421" s="209">
        <f t="shared" si="665"/>
        <v>0</v>
      </c>
      <c r="AG421" s="209">
        <f t="shared" si="665"/>
        <v>0</v>
      </c>
      <c r="AH421" s="209">
        <f t="shared" si="665"/>
        <v>0</v>
      </c>
      <c r="AI421" s="209">
        <f t="shared" si="665"/>
        <v>0</v>
      </c>
      <c r="AJ421" s="209">
        <f t="shared" si="665"/>
        <v>0</v>
      </c>
      <c r="AK421" s="207">
        <f t="shared" si="665"/>
        <v>0</v>
      </c>
      <c r="AL421" s="209">
        <f t="shared" si="665"/>
        <v>0</v>
      </c>
      <c r="AM421" s="209">
        <f t="shared" si="665"/>
        <v>0</v>
      </c>
      <c r="AN421" s="209">
        <f t="shared" si="665"/>
        <v>0</v>
      </c>
      <c r="AO421" s="209">
        <f t="shared" si="665"/>
        <v>0</v>
      </c>
      <c r="AP421" s="207">
        <f t="shared" si="665"/>
        <v>0</v>
      </c>
      <c r="AQ421" s="207">
        <f t="shared" si="665"/>
        <v>0</v>
      </c>
      <c r="AR421" s="324"/>
    </row>
    <row r="422" spans="1:44" ht="28.5" customHeight="1">
      <c r="A422" s="326"/>
      <c r="B422" s="319"/>
      <c r="C422" s="319"/>
      <c r="D422" s="261" t="s">
        <v>43</v>
      </c>
      <c r="E422" s="209">
        <f t="shared" si="661"/>
        <v>1803.5662500000001</v>
      </c>
      <c r="F422" s="209">
        <f t="shared" si="662"/>
        <v>0</v>
      </c>
      <c r="G422" s="208">
        <f t="shared" si="663"/>
        <v>0</v>
      </c>
      <c r="H422" s="209">
        <f t="shared" ref="H422:AQ422" si="666">H426</f>
        <v>0</v>
      </c>
      <c r="I422" s="209">
        <f t="shared" si="666"/>
        <v>0</v>
      </c>
      <c r="J422" s="209">
        <f t="shared" si="666"/>
        <v>0</v>
      </c>
      <c r="K422" s="209">
        <f t="shared" si="666"/>
        <v>0</v>
      </c>
      <c r="L422" s="209">
        <f t="shared" si="666"/>
        <v>0</v>
      </c>
      <c r="M422" s="209">
        <f t="shared" si="666"/>
        <v>0</v>
      </c>
      <c r="N422" s="209">
        <f t="shared" si="666"/>
        <v>0</v>
      </c>
      <c r="O422" s="209">
        <f t="shared" si="666"/>
        <v>0</v>
      </c>
      <c r="P422" s="209">
        <f t="shared" si="666"/>
        <v>0</v>
      </c>
      <c r="Q422" s="209">
        <f t="shared" si="666"/>
        <v>0</v>
      </c>
      <c r="R422" s="209">
        <f t="shared" si="666"/>
        <v>0</v>
      </c>
      <c r="S422" s="209">
        <f t="shared" si="666"/>
        <v>0</v>
      </c>
      <c r="T422" s="209">
        <f t="shared" si="666"/>
        <v>0</v>
      </c>
      <c r="U422" s="209">
        <f t="shared" si="666"/>
        <v>0</v>
      </c>
      <c r="V422" s="209">
        <f t="shared" si="666"/>
        <v>0</v>
      </c>
      <c r="W422" s="209">
        <f t="shared" si="666"/>
        <v>0</v>
      </c>
      <c r="X422" s="209">
        <f t="shared" si="666"/>
        <v>0</v>
      </c>
      <c r="Y422" s="209">
        <f t="shared" si="666"/>
        <v>0</v>
      </c>
      <c r="Z422" s="209">
        <f t="shared" si="666"/>
        <v>0</v>
      </c>
      <c r="AA422" s="209">
        <f t="shared" si="666"/>
        <v>0</v>
      </c>
      <c r="AB422" s="209">
        <f t="shared" si="666"/>
        <v>0</v>
      </c>
      <c r="AC422" s="209">
        <f t="shared" si="666"/>
        <v>0</v>
      </c>
      <c r="AD422" s="209">
        <f t="shared" si="666"/>
        <v>0</v>
      </c>
      <c r="AE422" s="209">
        <f t="shared" si="666"/>
        <v>0</v>
      </c>
      <c r="AF422" s="209">
        <f t="shared" si="666"/>
        <v>0</v>
      </c>
      <c r="AG422" s="209">
        <f t="shared" si="666"/>
        <v>0</v>
      </c>
      <c r="AH422" s="209">
        <f t="shared" si="666"/>
        <v>0</v>
      </c>
      <c r="AI422" s="209">
        <f t="shared" si="666"/>
        <v>1803.5662500000001</v>
      </c>
      <c r="AJ422" s="209">
        <f t="shared" si="666"/>
        <v>0</v>
      </c>
      <c r="AK422" s="207">
        <f t="shared" si="666"/>
        <v>0</v>
      </c>
      <c r="AL422" s="209">
        <f t="shared" si="666"/>
        <v>0</v>
      </c>
      <c r="AM422" s="209">
        <f t="shared" si="666"/>
        <v>0</v>
      </c>
      <c r="AN422" s="209">
        <f t="shared" si="666"/>
        <v>0</v>
      </c>
      <c r="AO422" s="209">
        <f t="shared" si="666"/>
        <v>0</v>
      </c>
      <c r="AP422" s="207">
        <f t="shared" si="666"/>
        <v>0</v>
      </c>
      <c r="AQ422" s="207">
        <f t="shared" si="666"/>
        <v>0</v>
      </c>
      <c r="AR422" s="324"/>
    </row>
    <row r="423" spans="1:44" s="119" customFormat="1" ht="22.15" customHeight="1">
      <c r="A423" s="326" t="s">
        <v>472</v>
      </c>
      <c r="B423" s="319" t="s">
        <v>471</v>
      </c>
      <c r="C423" s="319" t="s">
        <v>559</v>
      </c>
      <c r="D423" s="115" t="s">
        <v>41</v>
      </c>
      <c r="E423" s="208">
        <f>SUM(E424:E426)</f>
        <v>1803.5662500000001</v>
      </c>
      <c r="F423" s="208">
        <f>SUM(F424:F426)</f>
        <v>0</v>
      </c>
      <c r="G423" s="208">
        <f>F423/E423*100</f>
        <v>0</v>
      </c>
      <c r="H423" s="208">
        <f>SUM(H424:H426)</f>
        <v>0</v>
      </c>
      <c r="I423" s="208">
        <f t="shared" ref="I423:AQ423" si="667">SUM(I424:I426)</f>
        <v>0</v>
      </c>
      <c r="J423" s="208">
        <f t="shared" si="667"/>
        <v>0</v>
      </c>
      <c r="K423" s="208">
        <f t="shared" si="667"/>
        <v>0</v>
      </c>
      <c r="L423" s="208">
        <f t="shared" si="667"/>
        <v>0</v>
      </c>
      <c r="M423" s="208">
        <f t="shared" si="667"/>
        <v>0</v>
      </c>
      <c r="N423" s="208">
        <f t="shared" si="667"/>
        <v>0</v>
      </c>
      <c r="O423" s="208">
        <f t="shared" si="667"/>
        <v>0</v>
      </c>
      <c r="P423" s="208">
        <f t="shared" si="667"/>
        <v>0</v>
      </c>
      <c r="Q423" s="208">
        <f t="shared" si="667"/>
        <v>0</v>
      </c>
      <c r="R423" s="208">
        <f t="shared" si="667"/>
        <v>0</v>
      </c>
      <c r="S423" s="208">
        <f t="shared" si="667"/>
        <v>0</v>
      </c>
      <c r="T423" s="208">
        <f t="shared" si="667"/>
        <v>0</v>
      </c>
      <c r="U423" s="208">
        <f t="shared" si="667"/>
        <v>0</v>
      </c>
      <c r="V423" s="208">
        <f t="shared" si="667"/>
        <v>0</v>
      </c>
      <c r="W423" s="208">
        <f t="shared" si="667"/>
        <v>0</v>
      </c>
      <c r="X423" s="208">
        <f t="shared" si="667"/>
        <v>0</v>
      </c>
      <c r="Y423" s="208">
        <f t="shared" si="667"/>
        <v>0</v>
      </c>
      <c r="Z423" s="208">
        <f t="shared" si="667"/>
        <v>0</v>
      </c>
      <c r="AA423" s="208">
        <f t="shared" si="667"/>
        <v>0</v>
      </c>
      <c r="AB423" s="208">
        <f t="shared" si="667"/>
        <v>0</v>
      </c>
      <c r="AC423" s="208">
        <f t="shared" si="667"/>
        <v>0</v>
      </c>
      <c r="AD423" s="208">
        <f t="shared" si="667"/>
        <v>0</v>
      </c>
      <c r="AE423" s="208">
        <f t="shared" si="667"/>
        <v>0</v>
      </c>
      <c r="AF423" s="208">
        <f t="shared" si="667"/>
        <v>0</v>
      </c>
      <c r="AG423" s="208">
        <f t="shared" si="667"/>
        <v>0</v>
      </c>
      <c r="AH423" s="208">
        <f t="shared" si="667"/>
        <v>0</v>
      </c>
      <c r="AI423" s="208">
        <f t="shared" si="667"/>
        <v>1803.5662500000001</v>
      </c>
      <c r="AJ423" s="208">
        <f t="shared" si="667"/>
        <v>0</v>
      </c>
      <c r="AK423" s="206">
        <f t="shared" si="667"/>
        <v>0</v>
      </c>
      <c r="AL423" s="208">
        <f t="shared" si="667"/>
        <v>0</v>
      </c>
      <c r="AM423" s="208">
        <f t="shared" si="667"/>
        <v>0</v>
      </c>
      <c r="AN423" s="208">
        <f t="shared" si="667"/>
        <v>0</v>
      </c>
      <c r="AO423" s="208">
        <f t="shared" si="667"/>
        <v>0</v>
      </c>
      <c r="AP423" s="206">
        <f t="shared" si="667"/>
        <v>0</v>
      </c>
      <c r="AQ423" s="206">
        <f t="shared" si="667"/>
        <v>0</v>
      </c>
      <c r="AR423" s="323"/>
    </row>
    <row r="424" spans="1:44" ht="31.5">
      <c r="A424" s="326"/>
      <c r="B424" s="319"/>
      <c r="C424" s="319"/>
      <c r="D424" s="260" t="s">
        <v>37</v>
      </c>
      <c r="E424" s="209">
        <f t="shared" ref="E424:E426" si="668">H424+K424+N424+Q424+T424+W424+Z424+AC424+AF424+AI424+AL424+AO424</f>
        <v>0</v>
      </c>
      <c r="F424" s="209">
        <f t="shared" ref="F424:F426" si="669">I424+L424+O424+R424+U424+X424+AA424+AD424+AG424+AJ424+AM424+AP424</f>
        <v>0</v>
      </c>
      <c r="G424" s="208" t="e">
        <f t="shared" ref="G424:G426" si="670">F424/E424*100</f>
        <v>#DIV/0!</v>
      </c>
      <c r="H424" s="209"/>
      <c r="I424" s="209"/>
      <c r="J424" s="209"/>
      <c r="K424" s="209"/>
      <c r="L424" s="209"/>
      <c r="M424" s="209"/>
      <c r="N424" s="209"/>
      <c r="O424" s="209"/>
      <c r="P424" s="209"/>
      <c r="Q424" s="209"/>
      <c r="R424" s="209"/>
      <c r="S424" s="209"/>
      <c r="T424" s="209"/>
      <c r="U424" s="209"/>
      <c r="V424" s="209"/>
      <c r="W424" s="209"/>
      <c r="X424" s="209"/>
      <c r="Y424" s="209"/>
      <c r="Z424" s="209"/>
      <c r="AA424" s="209"/>
      <c r="AB424" s="209"/>
      <c r="AC424" s="209"/>
      <c r="AD424" s="209"/>
      <c r="AE424" s="209"/>
      <c r="AF424" s="209"/>
      <c r="AG424" s="209"/>
      <c r="AH424" s="209"/>
      <c r="AI424" s="209"/>
      <c r="AJ424" s="209"/>
      <c r="AK424" s="207"/>
      <c r="AL424" s="209"/>
      <c r="AM424" s="209"/>
      <c r="AN424" s="209"/>
      <c r="AO424" s="209"/>
      <c r="AP424" s="207"/>
      <c r="AQ424" s="207"/>
      <c r="AR424" s="324"/>
    </row>
    <row r="425" spans="1:44" ht="31.15" customHeight="1">
      <c r="A425" s="326"/>
      <c r="B425" s="319"/>
      <c r="C425" s="319"/>
      <c r="D425" s="260" t="s">
        <v>2</v>
      </c>
      <c r="E425" s="209">
        <f t="shared" si="668"/>
        <v>0</v>
      </c>
      <c r="F425" s="209">
        <f t="shared" si="669"/>
        <v>0</v>
      </c>
      <c r="G425" s="208" t="e">
        <f t="shared" si="670"/>
        <v>#DIV/0!</v>
      </c>
      <c r="H425" s="209"/>
      <c r="I425" s="209"/>
      <c r="J425" s="209"/>
      <c r="K425" s="209"/>
      <c r="L425" s="209"/>
      <c r="M425" s="209"/>
      <c r="N425" s="209"/>
      <c r="O425" s="209"/>
      <c r="P425" s="209"/>
      <c r="Q425" s="209"/>
      <c r="R425" s="209"/>
      <c r="S425" s="209"/>
      <c r="T425" s="209"/>
      <c r="U425" s="209"/>
      <c r="V425" s="209"/>
      <c r="W425" s="209"/>
      <c r="X425" s="209"/>
      <c r="Y425" s="209"/>
      <c r="Z425" s="209"/>
      <c r="AA425" s="209"/>
      <c r="AB425" s="209"/>
      <c r="AC425" s="209"/>
      <c r="AD425" s="209"/>
      <c r="AE425" s="209"/>
      <c r="AF425" s="209"/>
      <c r="AG425" s="209"/>
      <c r="AH425" s="209"/>
      <c r="AI425" s="209"/>
      <c r="AJ425" s="209"/>
      <c r="AK425" s="207"/>
      <c r="AL425" s="209"/>
      <c r="AM425" s="209"/>
      <c r="AN425" s="209"/>
      <c r="AO425" s="209"/>
      <c r="AP425" s="207"/>
      <c r="AQ425" s="207"/>
      <c r="AR425" s="324"/>
    </row>
    <row r="426" spans="1:44" ht="28.5" customHeight="1">
      <c r="A426" s="326"/>
      <c r="B426" s="319"/>
      <c r="C426" s="319"/>
      <c r="D426" s="261" t="s">
        <v>43</v>
      </c>
      <c r="E426" s="209">
        <f t="shared" si="668"/>
        <v>1803.5662500000001</v>
      </c>
      <c r="F426" s="209">
        <f t="shared" si="669"/>
        <v>0</v>
      </c>
      <c r="G426" s="208">
        <f t="shared" si="670"/>
        <v>0</v>
      </c>
      <c r="H426" s="209"/>
      <c r="I426" s="209"/>
      <c r="J426" s="209"/>
      <c r="K426" s="209"/>
      <c r="L426" s="209"/>
      <c r="M426" s="209"/>
      <c r="N426" s="209"/>
      <c r="O426" s="209"/>
      <c r="P426" s="209"/>
      <c r="Q426" s="209"/>
      <c r="R426" s="209"/>
      <c r="S426" s="209"/>
      <c r="T426" s="209"/>
      <c r="U426" s="209"/>
      <c r="V426" s="209"/>
      <c r="W426" s="209"/>
      <c r="X426" s="209"/>
      <c r="Y426" s="209"/>
      <c r="Z426" s="209"/>
      <c r="AA426" s="209"/>
      <c r="AB426" s="209"/>
      <c r="AC426" s="209"/>
      <c r="AD426" s="209"/>
      <c r="AE426" s="209"/>
      <c r="AF426" s="173"/>
      <c r="AG426" s="209"/>
      <c r="AH426" s="209"/>
      <c r="AI426" s="173">
        <v>1803.5662500000001</v>
      </c>
      <c r="AJ426" s="209"/>
      <c r="AK426" s="207"/>
      <c r="AL426" s="209"/>
      <c r="AM426" s="209"/>
      <c r="AN426" s="209"/>
      <c r="AO426" s="209"/>
      <c r="AP426" s="207"/>
      <c r="AQ426" s="207"/>
      <c r="AR426" s="324"/>
    </row>
    <row r="427" spans="1:44" s="119" customFormat="1" ht="22.15" customHeight="1">
      <c r="A427" s="326" t="s">
        <v>386</v>
      </c>
      <c r="B427" s="319" t="s">
        <v>391</v>
      </c>
      <c r="C427" s="319" t="s">
        <v>559</v>
      </c>
      <c r="D427" s="115" t="s">
        <v>41</v>
      </c>
      <c r="E427" s="208">
        <f>SUM(E428:E431)</f>
        <v>2299.7269999999999</v>
      </c>
      <c r="F427" s="208">
        <f>SUM(F428:F431)</f>
        <v>100.8</v>
      </c>
      <c r="G427" s="208">
        <f>F427/E427*100</f>
        <v>4.3831289540019318</v>
      </c>
      <c r="H427" s="208">
        <f t="shared" ref="H427:AQ427" si="671">SUM(H428:H431)</f>
        <v>0</v>
      </c>
      <c r="I427" s="208">
        <f t="shared" si="671"/>
        <v>0</v>
      </c>
      <c r="J427" s="208">
        <f t="shared" si="671"/>
        <v>0</v>
      </c>
      <c r="K427" s="208">
        <f t="shared" si="671"/>
        <v>0</v>
      </c>
      <c r="L427" s="208">
        <f t="shared" si="671"/>
        <v>0</v>
      </c>
      <c r="M427" s="208">
        <f t="shared" si="671"/>
        <v>0</v>
      </c>
      <c r="N427" s="208">
        <f t="shared" si="671"/>
        <v>0</v>
      </c>
      <c r="O427" s="208">
        <f t="shared" si="671"/>
        <v>0</v>
      </c>
      <c r="P427" s="208">
        <f t="shared" si="671"/>
        <v>0</v>
      </c>
      <c r="Q427" s="208">
        <f t="shared" si="671"/>
        <v>0</v>
      </c>
      <c r="R427" s="208">
        <f t="shared" si="671"/>
        <v>0</v>
      </c>
      <c r="S427" s="208">
        <f t="shared" si="671"/>
        <v>0</v>
      </c>
      <c r="T427" s="208">
        <f t="shared" si="671"/>
        <v>0</v>
      </c>
      <c r="U427" s="208">
        <f t="shared" si="671"/>
        <v>0</v>
      </c>
      <c r="V427" s="208">
        <f t="shared" si="671"/>
        <v>0</v>
      </c>
      <c r="W427" s="208">
        <f t="shared" si="671"/>
        <v>0</v>
      </c>
      <c r="X427" s="208">
        <f t="shared" si="671"/>
        <v>0</v>
      </c>
      <c r="Y427" s="208">
        <f t="shared" si="671"/>
        <v>0</v>
      </c>
      <c r="Z427" s="208">
        <f t="shared" si="671"/>
        <v>0</v>
      </c>
      <c r="AA427" s="208">
        <f t="shared" si="671"/>
        <v>0</v>
      </c>
      <c r="AB427" s="208">
        <f t="shared" si="671"/>
        <v>0</v>
      </c>
      <c r="AC427" s="208">
        <f t="shared" si="671"/>
        <v>100.8</v>
      </c>
      <c r="AD427" s="208">
        <f t="shared" si="671"/>
        <v>100.8</v>
      </c>
      <c r="AE427" s="208">
        <f t="shared" si="671"/>
        <v>0</v>
      </c>
      <c r="AF427" s="208">
        <f t="shared" si="671"/>
        <v>0</v>
      </c>
      <c r="AG427" s="208">
        <f t="shared" si="671"/>
        <v>0</v>
      </c>
      <c r="AH427" s="208">
        <f t="shared" si="671"/>
        <v>0</v>
      </c>
      <c r="AI427" s="208">
        <f t="shared" si="671"/>
        <v>2198.9270000000001</v>
      </c>
      <c r="AJ427" s="208">
        <f t="shared" si="671"/>
        <v>0</v>
      </c>
      <c r="AK427" s="206">
        <f t="shared" si="671"/>
        <v>0</v>
      </c>
      <c r="AL427" s="208">
        <f t="shared" si="671"/>
        <v>0</v>
      </c>
      <c r="AM427" s="208">
        <f t="shared" si="671"/>
        <v>0</v>
      </c>
      <c r="AN427" s="208">
        <f t="shared" si="671"/>
        <v>0</v>
      </c>
      <c r="AO427" s="208">
        <f t="shared" si="671"/>
        <v>0</v>
      </c>
      <c r="AP427" s="206">
        <f t="shared" si="671"/>
        <v>0</v>
      </c>
      <c r="AQ427" s="206">
        <f t="shared" si="671"/>
        <v>0</v>
      </c>
      <c r="AR427" s="323"/>
    </row>
    <row r="428" spans="1:44" ht="31.5">
      <c r="A428" s="326"/>
      <c r="B428" s="319"/>
      <c r="C428" s="319"/>
      <c r="D428" s="260" t="s">
        <v>37</v>
      </c>
      <c r="E428" s="209">
        <f t="shared" ref="E428:E430" si="672">H428+K428+N428+Q428+T428+W428+Z428+AC428+AF428+AI428+AL428+AO428</f>
        <v>0</v>
      </c>
      <c r="F428" s="209">
        <f t="shared" ref="F428:F431" si="673">I428+L428+O428+R428+U428+X428+AA428+AD428+AG428+AJ428+AM428+AP428</f>
        <v>0</v>
      </c>
      <c r="G428" s="208" t="e">
        <f t="shared" ref="G428:G431" si="674">F428/E428*100</f>
        <v>#DIV/0!</v>
      </c>
      <c r="H428" s="209">
        <f>H433+H438+H443</f>
        <v>0</v>
      </c>
      <c r="I428" s="209">
        <f t="shared" ref="I428:AQ428" si="675">I433+I438+I443</f>
        <v>0</v>
      </c>
      <c r="J428" s="209">
        <f t="shared" si="675"/>
        <v>0</v>
      </c>
      <c r="K428" s="209">
        <f t="shared" si="675"/>
        <v>0</v>
      </c>
      <c r="L428" s="209">
        <f t="shared" si="675"/>
        <v>0</v>
      </c>
      <c r="M428" s="209">
        <f t="shared" si="675"/>
        <v>0</v>
      </c>
      <c r="N428" s="209">
        <f t="shared" si="675"/>
        <v>0</v>
      </c>
      <c r="O428" s="209">
        <f t="shared" si="675"/>
        <v>0</v>
      </c>
      <c r="P428" s="209">
        <f t="shared" si="675"/>
        <v>0</v>
      </c>
      <c r="Q428" s="209">
        <f t="shared" si="675"/>
        <v>0</v>
      </c>
      <c r="R428" s="209">
        <f t="shared" si="675"/>
        <v>0</v>
      </c>
      <c r="S428" s="209">
        <f t="shared" si="675"/>
        <v>0</v>
      </c>
      <c r="T428" s="209">
        <f t="shared" si="675"/>
        <v>0</v>
      </c>
      <c r="U428" s="209">
        <f t="shared" si="675"/>
        <v>0</v>
      </c>
      <c r="V428" s="209">
        <f t="shared" si="675"/>
        <v>0</v>
      </c>
      <c r="W428" s="209">
        <f t="shared" si="675"/>
        <v>0</v>
      </c>
      <c r="X428" s="209">
        <f t="shared" si="675"/>
        <v>0</v>
      </c>
      <c r="Y428" s="209">
        <f t="shared" si="675"/>
        <v>0</v>
      </c>
      <c r="Z428" s="209">
        <f t="shared" si="675"/>
        <v>0</v>
      </c>
      <c r="AA428" s="209">
        <f t="shared" si="675"/>
        <v>0</v>
      </c>
      <c r="AB428" s="209">
        <f t="shared" si="675"/>
        <v>0</v>
      </c>
      <c r="AC428" s="209">
        <f t="shared" si="675"/>
        <v>0</v>
      </c>
      <c r="AD428" s="209">
        <f t="shared" si="675"/>
        <v>0</v>
      </c>
      <c r="AE428" s="209">
        <f t="shared" si="675"/>
        <v>0</v>
      </c>
      <c r="AF428" s="209">
        <f t="shared" si="675"/>
        <v>0</v>
      </c>
      <c r="AG428" s="209">
        <f t="shared" si="675"/>
        <v>0</v>
      </c>
      <c r="AH428" s="209">
        <f t="shared" si="675"/>
        <v>0</v>
      </c>
      <c r="AI428" s="209">
        <f t="shared" si="675"/>
        <v>0</v>
      </c>
      <c r="AJ428" s="209">
        <f t="shared" si="675"/>
        <v>0</v>
      </c>
      <c r="AK428" s="209">
        <f t="shared" si="675"/>
        <v>0</v>
      </c>
      <c r="AL428" s="209">
        <f t="shared" si="675"/>
        <v>0</v>
      </c>
      <c r="AM428" s="209">
        <f t="shared" si="675"/>
        <v>0</v>
      </c>
      <c r="AN428" s="209">
        <f t="shared" si="675"/>
        <v>0</v>
      </c>
      <c r="AO428" s="209">
        <f t="shared" si="675"/>
        <v>0</v>
      </c>
      <c r="AP428" s="209">
        <f t="shared" si="675"/>
        <v>0</v>
      </c>
      <c r="AQ428" s="209">
        <f t="shared" si="675"/>
        <v>0</v>
      </c>
      <c r="AR428" s="324"/>
    </row>
    <row r="429" spans="1:44" ht="31.15" customHeight="1">
      <c r="A429" s="326"/>
      <c r="B429" s="319"/>
      <c r="C429" s="319"/>
      <c r="D429" s="260" t="s">
        <v>2</v>
      </c>
      <c r="E429" s="209">
        <f t="shared" si="672"/>
        <v>419.86</v>
      </c>
      <c r="F429" s="209">
        <f t="shared" si="673"/>
        <v>0</v>
      </c>
      <c r="G429" s="208">
        <f t="shared" si="674"/>
        <v>0</v>
      </c>
      <c r="H429" s="209">
        <f t="shared" ref="H429:AQ429" si="676">H434+H439+H444</f>
        <v>0</v>
      </c>
      <c r="I429" s="209">
        <f t="shared" si="676"/>
        <v>0</v>
      </c>
      <c r="J429" s="209">
        <f t="shared" si="676"/>
        <v>0</v>
      </c>
      <c r="K429" s="209">
        <f t="shared" si="676"/>
        <v>0</v>
      </c>
      <c r="L429" s="209">
        <f t="shared" si="676"/>
        <v>0</v>
      </c>
      <c r="M429" s="209">
        <f t="shared" si="676"/>
        <v>0</v>
      </c>
      <c r="N429" s="209">
        <f t="shared" si="676"/>
        <v>0</v>
      </c>
      <c r="O429" s="209">
        <f t="shared" si="676"/>
        <v>0</v>
      </c>
      <c r="P429" s="209">
        <f t="shared" si="676"/>
        <v>0</v>
      </c>
      <c r="Q429" s="209">
        <f t="shared" si="676"/>
        <v>0</v>
      </c>
      <c r="R429" s="209">
        <f t="shared" si="676"/>
        <v>0</v>
      </c>
      <c r="S429" s="209">
        <f t="shared" si="676"/>
        <v>0</v>
      </c>
      <c r="T429" s="209">
        <f t="shared" si="676"/>
        <v>0</v>
      </c>
      <c r="U429" s="209">
        <f t="shared" si="676"/>
        <v>0</v>
      </c>
      <c r="V429" s="209">
        <f t="shared" si="676"/>
        <v>0</v>
      </c>
      <c r="W429" s="209">
        <f t="shared" si="676"/>
        <v>0</v>
      </c>
      <c r="X429" s="209">
        <f t="shared" si="676"/>
        <v>0</v>
      </c>
      <c r="Y429" s="209">
        <f t="shared" si="676"/>
        <v>0</v>
      </c>
      <c r="Z429" s="209">
        <f t="shared" si="676"/>
        <v>0</v>
      </c>
      <c r="AA429" s="209">
        <f t="shared" si="676"/>
        <v>0</v>
      </c>
      <c r="AB429" s="209">
        <f t="shared" si="676"/>
        <v>0</v>
      </c>
      <c r="AC429" s="209">
        <f t="shared" si="676"/>
        <v>0</v>
      </c>
      <c r="AD429" s="209">
        <f t="shared" si="676"/>
        <v>0</v>
      </c>
      <c r="AE429" s="209">
        <f t="shared" si="676"/>
        <v>0</v>
      </c>
      <c r="AF429" s="209">
        <f t="shared" si="676"/>
        <v>0</v>
      </c>
      <c r="AG429" s="209">
        <f t="shared" si="676"/>
        <v>0</v>
      </c>
      <c r="AH429" s="209">
        <f t="shared" si="676"/>
        <v>0</v>
      </c>
      <c r="AI429" s="209">
        <f t="shared" si="676"/>
        <v>419.86</v>
      </c>
      <c r="AJ429" s="209">
        <f t="shared" si="676"/>
        <v>0</v>
      </c>
      <c r="AK429" s="209">
        <f t="shared" si="676"/>
        <v>0</v>
      </c>
      <c r="AL429" s="209">
        <f t="shared" si="676"/>
        <v>0</v>
      </c>
      <c r="AM429" s="209">
        <f t="shared" si="676"/>
        <v>0</v>
      </c>
      <c r="AN429" s="209">
        <f t="shared" si="676"/>
        <v>0</v>
      </c>
      <c r="AO429" s="209">
        <f t="shared" si="676"/>
        <v>0</v>
      </c>
      <c r="AP429" s="209">
        <f t="shared" si="676"/>
        <v>0</v>
      </c>
      <c r="AQ429" s="209">
        <f t="shared" si="676"/>
        <v>0</v>
      </c>
      <c r="AR429" s="324"/>
    </row>
    <row r="430" spans="1:44" ht="28.5" customHeight="1">
      <c r="A430" s="326"/>
      <c r="B430" s="319"/>
      <c r="C430" s="319"/>
      <c r="D430" s="261" t="s">
        <v>43</v>
      </c>
      <c r="E430" s="209">
        <f t="shared" si="672"/>
        <v>1879.867</v>
      </c>
      <c r="F430" s="209">
        <f t="shared" ref="F430" si="677">I430+L430+O430+R430+U430+X430+AA430+AD430+AG430+AJ430+AM430+AP430</f>
        <v>100.8</v>
      </c>
      <c r="G430" s="208">
        <f t="shared" ref="G430" si="678">F430/E430*100</f>
        <v>5.3620814664016123</v>
      </c>
      <c r="H430" s="209">
        <f t="shared" ref="H430:AQ430" si="679">H435+H440+H445</f>
        <v>0</v>
      </c>
      <c r="I430" s="209">
        <f t="shared" si="679"/>
        <v>0</v>
      </c>
      <c r="J430" s="209">
        <f t="shared" si="679"/>
        <v>0</v>
      </c>
      <c r="K430" s="209">
        <f t="shared" si="679"/>
        <v>0</v>
      </c>
      <c r="L430" s="209">
        <f t="shared" si="679"/>
        <v>0</v>
      </c>
      <c r="M430" s="209">
        <f t="shared" si="679"/>
        <v>0</v>
      </c>
      <c r="N430" s="209">
        <f t="shared" si="679"/>
        <v>0</v>
      </c>
      <c r="O430" s="209">
        <f t="shared" si="679"/>
        <v>0</v>
      </c>
      <c r="P430" s="209">
        <f t="shared" si="679"/>
        <v>0</v>
      </c>
      <c r="Q430" s="209">
        <f t="shared" si="679"/>
        <v>0</v>
      </c>
      <c r="R430" s="209">
        <f t="shared" si="679"/>
        <v>0</v>
      </c>
      <c r="S430" s="209">
        <f t="shared" si="679"/>
        <v>0</v>
      </c>
      <c r="T430" s="209">
        <f t="shared" si="679"/>
        <v>0</v>
      </c>
      <c r="U430" s="209">
        <f t="shared" si="679"/>
        <v>0</v>
      </c>
      <c r="V430" s="209">
        <f t="shared" si="679"/>
        <v>0</v>
      </c>
      <c r="W430" s="209">
        <f t="shared" si="679"/>
        <v>0</v>
      </c>
      <c r="X430" s="209">
        <f t="shared" si="679"/>
        <v>0</v>
      </c>
      <c r="Y430" s="209">
        <f t="shared" si="679"/>
        <v>0</v>
      </c>
      <c r="Z430" s="209">
        <f t="shared" si="679"/>
        <v>0</v>
      </c>
      <c r="AA430" s="209">
        <f t="shared" si="679"/>
        <v>0</v>
      </c>
      <c r="AB430" s="209">
        <f t="shared" si="679"/>
        <v>0</v>
      </c>
      <c r="AC430" s="209">
        <f t="shared" si="679"/>
        <v>100.8</v>
      </c>
      <c r="AD430" s="209">
        <f t="shared" si="679"/>
        <v>100.8</v>
      </c>
      <c r="AE430" s="209">
        <f t="shared" si="679"/>
        <v>0</v>
      </c>
      <c r="AF430" s="209">
        <f t="shared" si="679"/>
        <v>0</v>
      </c>
      <c r="AG430" s="209">
        <f t="shared" si="679"/>
        <v>0</v>
      </c>
      <c r="AH430" s="209">
        <f t="shared" si="679"/>
        <v>0</v>
      </c>
      <c r="AI430" s="209">
        <f t="shared" si="679"/>
        <v>1779.067</v>
      </c>
      <c r="AJ430" s="209">
        <f t="shared" si="679"/>
        <v>0</v>
      </c>
      <c r="AK430" s="209">
        <f t="shared" si="679"/>
        <v>0</v>
      </c>
      <c r="AL430" s="209">
        <f t="shared" si="679"/>
        <v>0</v>
      </c>
      <c r="AM430" s="209">
        <f t="shared" si="679"/>
        <v>0</v>
      </c>
      <c r="AN430" s="209">
        <f t="shared" si="679"/>
        <v>0</v>
      </c>
      <c r="AO430" s="209">
        <f t="shared" si="679"/>
        <v>0</v>
      </c>
      <c r="AP430" s="209">
        <f t="shared" si="679"/>
        <v>0</v>
      </c>
      <c r="AQ430" s="209">
        <f t="shared" si="679"/>
        <v>0</v>
      </c>
      <c r="AR430" s="324"/>
    </row>
    <row r="431" spans="1:44" ht="28.5" hidden="1" customHeight="1">
      <c r="A431" s="326"/>
      <c r="B431" s="319"/>
      <c r="C431" s="319" t="s">
        <v>559</v>
      </c>
      <c r="D431" s="261" t="s">
        <v>547</v>
      </c>
      <c r="E431" s="209">
        <f>H431+K431+N431+Q431+T431+W431+Z431+AC431+AF431+AI431+AL431+AO431</f>
        <v>0</v>
      </c>
      <c r="F431" s="209">
        <f t="shared" si="673"/>
        <v>0</v>
      </c>
      <c r="G431" s="208" t="e">
        <f t="shared" si="674"/>
        <v>#DIV/0!</v>
      </c>
      <c r="H431" s="209">
        <f t="shared" ref="H431:AQ431" si="680">H436+H441+H446</f>
        <v>0</v>
      </c>
      <c r="I431" s="209">
        <f t="shared" si="680"/>
        <v>0</v>
      </c>
      <c r="J431" s="209">
        <f t="shared" si="680"/>
        <v>0</v>
      </c>
      <c r="K431" s="209">
        <f t="shared" si="680"/>
        <v>0</v>
      </c>
      <c r="L431" s="209">
        <f t="shared" si="680"/>
        <v>0</v>
      </c>
      <c r="M431" s="209">
        <f t="shared" si="680"/>
        <v>0</v>
      </c>
      <c r="N431" s="209">
        <f t="shared" si="680"/>
        <v>0</v>
      </c>
      <c r="O431" s="209">
        <f t="shared" si="680"/>
        <v>0</v>
      </c>
      <c r="P431" s="209">
        <f t="shared" si="680"/>
        <v>0</v>
      </c>
      <c r="Q431" s="209">
        <f t="shared" si="680"/>
        <v>0</v>
      </c>
      <c r="R431" s="209">
        <f t="shared" si="680"/>
        <v>0</v>
      </c>
      <c r="S431" s="209">
        <f t="shared" si="680"/>
        <v>0</v>
      </c>
      <c r="T431" s="209">
        <f t="shared" si="680"/>
        <v>0</v>
      </c>
      <c r="U431" s="209">
        <f t="shared" si="680"/>
        <v>0</v>
      </c>
      <c r="V431" s="209">
        <f t="shared" si="680"/>
        <v>0</v>
      </c>
      <c r="W431" s="209">
        <f t="shared" si="680"/>
        <v>0</v>
      </c>
      <c r="X431" s="209">
        <f t="shared" si="680"/>
        <v>0</v>
      </c>
      <c r="Y431" s="209">
        <f t="shared" si="680"/>
        <v>0</v>
      </c>
      <c r="Z431" s="209">
        <f t="shared" si="680"/>
        <v>0</v>
      </c>
      <c r="AA431" s="209">
        <f t="shared" si="680"/>
        <v>0</v>
      </c>
      <c r="AB431" s="209">
        <f t="shared" si="680"/>
        <v>0</v>
      </c>
      <c r="AC431" s="209">
        <f t="shared" si="680"/>
        <v>0</v>
      </c>
      <c r="AD431" s="209">
        <f t="shared" si="680"/>
        <v>0</v>
      </c>
      <c r="AE431" s="209">
        <f t="shared" si="680"/>
        <v>0</v>
      </c>
      <c r="AF431" s="209">
        <f t="shared" si="680"/>
        <v>0</v>
      </c>
      <c r="AG431" s="209">
        <f t="shared" si="680"/>
        <v>0</v>
      </c>
      <c r="AH431" s="209">
        <f t="shared" si="680"/>
        <v>0</v>
      </c>
      <c r="AI431" s="209">
        <f t="shared" si="680"/>
        <v>0</v>
      </c>
      <c r="AJ431" s="209">
        <f t="shared" si="680"/>
        <v>0</v>
      </c>
      <c r="AK431" s="209">
        <f t="shared" si="680"/>
        <v>0</v>
      </c>
      <c r="AL431" s="209">
        <f t="shared" si="680"/>
        <v>0</v>
      </c>
      <c r="AM431" s="209">
        <f t="shared" si="680"/>
        <v>0</v>
      </c>
      <c r="AN431" s="209">
        <f t="shared" si="680"/>
        <v>0</v>
      </c>
      <c r="AO431" s="209">
        <f t="shared" si="680"/>
        <v>0</v>
      </c>
      <c r="AP431" s="209">
        <f t="shared" si="680"/>
        <v>0</v>
      </c>
      <c r="AQ431" s="209">
        <f t="shared" si="680"/>
        <v>0</v>
      </c>
      <c r="AR431" s="324"/>
    </row>
    <row r="432" spans="1:44" s="119" customFormat="1" ht="22.15" customHeight="1">
      <c r="A432" s="326" t="s">
        <v>506</v>
      </c>
      <c r="B432" s="319" t="s">
        <v>509</v>
      </c>
      <c r="C432" s="319"/>
      <c r="D432" s="115" t="s">
        <v>41</v>
      </c>
      <c r="E432" s="208">
        <f>SUM(E433:E436)</f>
        <v>419.86</v>
      </c>
      <c r="F432" s="208">
        <f>SUM(F433:F436)</f>
        <v>0</v>
      </c>
      <c r="G432" s="208">
        <f>F432/E432*100</f>
        <v>0</v>
      </c>
      <c r="H432" s="208">
        <f>SUM(H433:H436)</f>
        <v>0</v>
      </c>
      <c r="I432" s="208">
        <f t="shared" ref="I432:AQ432" si="681">SUM(I433:I436)</f>
        <v>0</v>
      </c>
      <c r="J432" s="208">
        <f t="shared" si="681"/>
        <v>0</v>
      </c>
      <c r="K432" s="208">
        <f t="shared" si="681"/>
        <v>0</v>
      </c>
      <c r="L432" s="208">
        <f t="shared" si="681"/>
        <v>0</v>
      </c>
      <c r="M432" s="208">
        <f t="shared" si="681"/>
        <v>0</v>
      </c>
      <c r="N432" s="208">
        <f t="shared" si="681"/>
        <v>0</v>
      </c>
      <c r="O432" s="208">
        <f t="shared" si="681"/>
        <v>0</v>
      </c>
      <c r="P432" s="208">
        <f t="shared" si="681"/>
        <v>0</v>
      </c>
      <c r="Q432" s="208">
        <f t="shared" si="681"/>
        <v>0</v>
      </c>
      <c r="R432" s="208">
        <f t="shared" si="681"/>
        <v>0</v>
      </c>
      <c r="S432" s="208">
        <f t="shared" si="681"/>
        <v>0</v>
      </c>
      <c r="T432" s="208">
        <f t="shared" si="681"/>
        <v>0</v>
      </c>
      <c r="U432" s="208">
        <f t="shared" si="681"/>
        <v>0</v>
      </c>
      <c r="V432" s="208">
        <f t="shared" si="681"/>
        <v>0</v>
      </c>
      <c r="W432" s="208">
        <f t="shared" si="681"/>
        <v>0</v>
      </c>
      <c r="X432" s="208">
        <f t="shared" si="681"/>
        <v>0</v>
      </c>
      <c r="Y432" s="208">
        <f t="shared" si="681"/>
        <v>0</v>
      </c>
      <c r="Z432" s="208">
        <f t="shared" si="681"/>
        <v>0</v>
      </c>
      <c r="AA432" s="208">
        <f t="shared" si="681"/>
        <v>0</v>
      </c>
      <c r="AB432" s="208">
        <f t="shared" si="681"/>
        <v>0</v>
      </c>
      <c r="AC432" s="208">
        <f t="shared" si="681"/>
        <v>0</v>
      </c>
      <c r="AD432" s="208">
        <f t="shared" si="681"/>
        <v>0</v>
      </c>
      <c r="AE432" s="208">
        <f t="shared" si="681"/>
        <v>0</v>
      </c>
      <c r="AF432" s="208">
        <f t="shared" si="681"/>
        <v>0</v>
      </c>
      <c r="AG432" s="208">
        <f t="shared" si="681"/>
        <v>0</v>
      </c>
      <c r="AH432" s="208">
        <f t="shared" si="681"/>
        <v>0</v>
      </c>
      <c r="AI432" s="208">
        <f t="shared" si="681"/>
        <v>419.86</v>
      </c>
      <c r="AJ432" s="208">
        <f t="shared" si="681"/>
        <v>0</v>
      </c>
      <c r="AK432" s="206">
        <f t="shared" si="681"/>
        <v>0</v>
      </c>
      <c r="AL432" s="208">
        <f t="shared" si="681"/>
        <v>0</v>
      </c>
      <c r="AM432" s="208">
        <f t="shared" si="681"/>
        <v>0</v>
      </c>
      <c r="AN432" s="208">
        <f t="shared" si="681"/>
        <v>0</v>
      </c>
      <c r="AO432" s="208">
        <f t="shared" si="681"/>
        <v>0</v>
      </c>
      <c r="AP432" s="206">
        <f t="shared" si="681"/>
        <v>0</v>
      </c>
      <c r="AQ432" s="206">
        <f t="shared" si="681"/>
        <v>0</v>
      </c>
      <c r="AR432" s="323"/>
    </row>
    <row r="433" spans="1:44" ht="31.5">
      <c r="A433" s="326"/>
      <c r="B433" s="319"/>
      <c r="C433" s="319"/>
      <c r="D433" s="260" t="s">
        <v>37</v>
      </c>
      <c r="E433" s="209">
        <f t="shared" ref="E433:E436" si="682">H433+K433+N433+Q433+T433+W433+Z433+AC433+AF433+AI433+AL433+AO433</f>
        <v>0</v>
      </c>
      <c r="F433" s="209">
        <f t="shared" ref="F433:F436" si="683">I433+L433+O433+R433+U433+X433+AA433+AD433+AG433+AJ433+AM433+AP433</f>
        <v>0</v>
      </c>
      <c r="G433" s="208" t="e">
        <f t="shared" ref="G433:G436" si="684">F433/E433*100</f>
        <v>#DIV/0!</v>
      </c>
      <c r="H433" s="209"/>
      <c r="I433" s="209"/>
      <c r="J433" s="209"/>
      <c r="K433" s="209"/>
      <c r="L433" s="209"/>
      <c r="M433" s="209"/>
      <c r="N433" s="209"/>
      <c r="O433" s="209"/>
      <c r="P433" s="209"/>
      <c r="Q433" s="209"/>
      <c r="R433" s="209"/>
      <c r="S433" s="209"/>
      <c r="T433" s="209"/>
      <c r="U433" s="209"/>
      <c r="V433" s="209"/>
      <c r="W433" s="209"/>
      <c r="X433" s="209"/>
      <c r="Y433" s="209"/>
      <c r="Z433" s="209"/>
      <c r="AA433" s="209"/>
      <c r="AB433" s="209"/>
      <c r="AC433" s="209"/>
      <c r="AD433" s="209"/>
      <c r="AE433" s="209"/>
      <c r="AF433" s="209"/>
      <c r="AG433" s="209"/>
      <c r="AH433" s="209"/>
      <c r="AI433" s="209"/>
      <c r="AJ433" s="209"/>
      <c r="AK433" s="207"/>
      <c r="AL433" s="209"/>
      <c r="AM433" s="209"/>
      <c r="AN433" s="209"/>
      <c r="AO433" s="209"/>
      <c r="AP433" s="207"/>
      <c r="AQ433" s="207"/>
      <c r="AR433" s="324"/>
    </row>
    <row r="434" spans="1:44" ht="31.15" customHeight="1">
      <c r="A434" s="326"/>
      <c r="B434" s="319"/>
      <c r="C434" s="319"/>
      <c r="D434" s="260" t="s">
        <v>2</v>
      </c>
      <c r="E434" s="209">
        <f t="shared" si="682"/>
        <v>419.86</v>
      </c>
      <c r="F434" s="209">
        <f t="shared" si="683"/>
        <v>0</v>
      </c>
      <c r="G434" s="208">
        <f t="shared" si="684"/>
        <v>0</v>
      </c>
      <c r="H434" s="209"/>
      <c r="I434" s="209"/>
      <c r="J434" s="209"/>
      <c r="K434" s="209"/>
      <c r="L434" s="209"/>
      <c r="M434" s="209"/>
      <c r="N434" s="209"/>
      <c r="O434" s="209"/>
      <c r="P434" s="209"/>
      <c r="Q434" s="209"/>
      <c r="R434" s="209"/>
      <c r="S434" s="209"/>
      <c r="T434" s="209"/>
      <c r="U434" s="209"/>
      <c r="V434" s="209"/>
      <c r="W434" s="209"/>
      <c r="X434" s="209"/>
      <c r="Y434" s="209"/>
      <c r="Z434" s="209"/>
      <c r="AA434" s="209"/>
      <c r="AB434" s="209"/>
      <c r="AC434" s="209"/>
      <c r="AD434" s="209"/>
      <c r="AE434" s="209"/>
      <c r="AF434" s="209"/>
      <c r="AG434" s="209"/>
      <c r="AH434" s="209"/>
      <c r="AI434" s="209">
        <v>419.86</v>
      </c>
      <c r="AJ434" s="209"/>
      <c r="AK434" s="207"/>
      <c r="AL434" s="209"/>
      <c r="AM434" s="209"/>
      <c r="AN434" s="209"/>
      <c r="AO434" s="209"/>
      <c r="AP434" s="207"/>
      <c r="AQ434" s="207"/>
      <c r="AR434" s="324"/>
    </row>
    <row r="435" spans="1:44" ht="28.5" customHeight="1">
      <c r="A435" s="326"/>
      <c r="B435" s="319"/>
      <c r="C435" s="319" t="s">
        <v>559</v>
      </c>
      <c r="D435" s="261" t="s">
        <v>43</v>
      </c>
      <c r="E435" s="209">
        <f t="shared" ref="E435" si="685">H435+K435+N435+Q435+T435+W435+Z435+AC435+AF435+AI435+AL435+AO435</f>
        <v>0</v>
      </c>
      <c r="F435" s="209">
        <f t="shared" ref="F435" si="686">I435+L435+O435+R435+U435+X435+AA435+AD435+AG435+AJ435+AM435+AP435</f>
        <v>0</v>
      </c>
      <c r="G435" s="208" t="e">
        <f t="shared" ref="G435" si="687">F435/E435*100</f>
        <v>#DIV/0!</v>
      </c>
      <c r="H435" s="209"/>
      <c r="I435" s="209"/>
      <c r="J435" s="209"/>
      <c r="K435" s="209"/>
      <c r="L435" s="209"/>
      <c r="M435" s="209"/>
      <c r="N435" s="209"/>
      <c r="O435" s="209"/>
      <c r="P435" s="209"/>
      <c r="Q435" s="209"/>
      <c r="R435" s="209"/>
      <c r="S435" s="209"/>
      <c r="T435" s="209"/>
      <c r="U435" s="209"/>
      <c r="V435" s="209"/>
      <c r="W435" s="209"/>
      <c r="X435" s="209"/>
      <c r="Y435" s="209"/>
      <c r="Z435" s="209"/>
      <c r="AA435" s="209"/>
      <c r="AB435" s="209"/>
      <c r="AC435" s="209"/>
      <c r="AD435" s="209"/>
      <c r="AE435" s="209"/>
      <c r="AF435" s="209"/>
      <c r="AG435" s="209"/>
      <c r="AH435" s="209"/>
      <c r="AI435" s="209"/>
      <c r="AJ435" s="209"/>
      <c r="AK435" s="207"/>
      <c r="AL435" s="209"/>
      <c r="AM435" s="209"/>
      <c r="AN435" s="209"/>
      <c r="AO435" s="209"/>
      <c r="AP435" s="207"/>
      <c r="AQ435" s="207"/>
      <c r="AR435" s="324"/>
    </row>
    <row r="436" spans="1:44" ht="28.5" hidden="1" customHeight="1">
      <c r="A436" s="326"/>
      <c r="B436" s="319"/>
      <c r="C436" s="319"/>
      <c r="D436" s="261" t="s">
        <v>547</v>
      </c>
      <c r="E436" s="209">
        <f t="shared" si="682"/>
        <v>0</v>
      </c>
      <c r="F436" s="209">
        <f t="shared" si="683"/>
        <v>0</v>
      </c>
      <c r="G436" s="208" t="e">
        <f t="shared" si="684"/>
        <v>#DIV/0!</v>
      </c>
      <c r="H436" s="209"/>
      <c r="I436" s="209"/>
      <c r="J436" s="209"/>
      <c r="K436" s="209"/>
      <c r="L436" s="209"/>
      <c r="M436" s="209"/>
      <c r="N436" s="209"/>
      <c r="O436" s="209"/>
      <c r="P436" s="209"/>
      <c r="Q436" s="209"/>
      <c r="R436" s="209"/>
      <c r="S436" s="209"/>
      <c r="T436" s="209"/>
      <c r="U436" s="209"/>
      <c r="V436" s="209"/>
      <c r="W436" s="209"/>
      <c r="X436" s="209"/>
      <c r="Y436" s="209"/>
      <c r="Z436" s="209"/>
      <c r="AA436" s="209"/>
      <c r="AB436" s="209"/>
      <c r="AC436" s="209"/>
      <c r="AD436" s="209"/>
      <c r="AE436" s="209"/>
      <c r="AF436" s="209"/>
      <c r="AG436" s="209"/>
      <c r="AH436" s="209"/>
      <c r="AI436" s="256"/>
      <c r="AJ436" s="209"/>
      <c r="AK436" s="207"/>
      <c r="AL436" s="209"/>
      <c r="AM436" s="209"/>
      <c r="AN436" s="209"/>
      <c r="AO436" s="209"/>
      <c r="AP436" s="207"/>
      <c r="AQ436" s="207"/>
      <c r="AR436" s="324"/>
    </row>
    <row r="437" spans="1:44" s="119" customFormat="1" ht="22.15" customHeight="1">
      <c r="A437" s="326" t="s">
        <v>507</v>
      </c>
      <c r="B437" s="319" t="s">
        <v>510</v>
      </c>
      <c r="C437" s="319"/>
      <c r="D437" s="115" t="s">
        <v>41</v>
      </c>
      <c r="E437" s="208">
        <f>SUM(E438:E441)</f>
        <v>1402.2190000000001</v>
      </c>
      <c r="F437" s="208">
        <f>SUM(F438:F441)</f>
        <v>0</v>
      </c>
      <c r="G437" s="208">
        <f>F437/E437*100</f>
        <v>0</v>
      </c>
      <c r="H437" s="208">
        <f>SUM(H438:H441)</f>
        <v>0</v>
      </c>
      <c r="I437" s="208">
        <f t="shared" ref="I437:AQ437" si="688">SUM(I438:I441)</f>
        <v>0</v>
      </c>
      <c r="J437" s="208">
        <f t="shared" si="688"/>
        <v>0</v>
      </c>
      <c r="K437" s="208">
        <f t="shared" si="688"/>
        <v>0</v>
      </c>
      <c r="L437" s="208">
        <f t="shared" si="688"/>
        <v>0</v>
      </c>
      <c r="M437" s="208">
        <f t="shared" si="688"/>
        <v>0</v>
      </c>
      <c r="N437" s="208">
        <f t="shared" si="688"/>
        <v>0</v>
      </c>
      <c r="O437" s="208">
        <f t="shared" si="688"/>
        <v>0</v>
      </c>
      <c r="P437" s="208">
        <f t="shared" si="688"/>
        <v>0</v>
      </c>
      <c r="Q437" s="208">
        <f t="shared" si="688"/>
        <v>0</v>
      </c>
      <c r="R437" s="208">
        <f t="shared" si="688"/>
        <v>0</v>
      </c>
      <c r="S437" s="208">
        <f t="shared" si="688"/>
        <v>0</v>
      </c>
      <c r="T437" s="208">
        <f t="shared" si="688"/>
        <v>0</v>
      </c>
      <c r="U437" s="208">
        <f t="shared" si="688"/>
        <v>0</v>
      </c>
      <c r="V437" s="208">
        <f t="shared" si="688"/>
        <v>0</v>
      </c>
      <c r="W437" s="208">
        <f t="shared" si="688"/>
        <v>0</v>
      </c>
      <c r="X437" s="208">
        <f t="shared" si="688"/>
        <v>0</v>
      </c>
      <c r="Y437" s="208">
        <f t="shared" si="688"/>
        <v>0</v>
      </c>
      <c r="Z437" s="208">
        <f t="shared" si="688"/>
        <v>0</v>
      </c>
      <c r="AA437" s="208">
        <f t="shared" si="688"/>
        <v>0</v>
      </c>
      <c r="AB437" s="208">
        <f t="shared" si="688"/>
        <v>0</v>
      </c>
      <c r="AC437" s="208">
        <f t="shared" si="688"/>
        <v>0</v>
      </c>
      <c r="AD437" s="208">
        <f t="shared" si="688"/>
        <v>0</v>
      </c>
      <c r="AE437" s="208">
        <f t="shared" si="688"/>
        <v>0</v>
      </c>
      <c r="AF437" s="208">
        <f t="shared" si="688"/>
        <v>0</v>
      </c>
      <c r="AG437" s="208">
        <f t="shared" si="688"/>
        <v>0</v>
      </c>
      <c r="AH437" s="208">
        <f t="shared" si="688"/>
        <v>0</v>
      </c>
      <c r="AI437" s="208">
        <f>SUM(AI438:AI441)</f>
        <v>1402.2190000000001</v>
      </c>
      <c r="AJ437" s="208">
        <f t="shared" si="688"/>
        <v>0</v>
      </c>
      <c r="AK437" s="206">
        <f t="shared" si="688"/>
        <v>0</v>
      </c>
      <c r="AL437" s="208">
        <f t="shared" si="688"/>
        <v>0</v>
      </c>
      <c r="AM437" s="208">
        <f t="shared" si="688"/>
        <v>0</v>
      </c>
      <c r="AN437" s="208">
        <f t="shared" si="688"/>
        <v>0</v>
      </c>
      <c r="AO437" s="208">
        <f t="shared" si="688"/>
        <v>0</v>
      </c>
      <c r="AP437" s="206">
        <f t="shared" si="688"/>
        <v>0</v>
      </c>
      <c r="AQ437" s="206">
        <f t="shared" si="688"/>
        <v>0</v>
      </c>
      <c r="AR437" s="323"/>
    </row>
    <row r="438" spans="1:44" ht="31.5">
      <c r="A438" s="326"/>
      <c r="B438" s="319"/>
      <c r="C438" s="319"/>
      <c r="D438" s="260" t="s">
        <v>37</v>
      </c>
      <c r="E438" s="209">
        <f t="shared" ref="E438:E439" si="689">H438+K438+N438+Q438+T438+W438+Z438+AC438+AF438+AI438+AL438+AO438</f>
        <v>0</v>
      </c>
      <c r="F438" s="209">
        <f t="shared" ref="F438:F441" si="690">I438+L438+O438+R438+U438+X438+AA438+AD438+AG438+AJ438+AM438+AP438</f>
        <v>0</v>
      </c>
      <c r="G438" s="208" t="e">
        <f t="shared" ref="G438:G441" si="691">F438/E438*100</f>
        <v>#DIV/0!</v>
      </c>
      <c r="H438" s="209"/>
      <c r="I438" s="209"/>
      <c r="J438" s="209"/>
      <c r="K438" s="209"/>
      <c r="L438" s="209"/>
      <c r="M438" s="209"/>
      <c r="N438" s="209"/>
      <c r="O438" s="209"/>
      <c r="P438" s="209"/>
      <c r="Q438" s="209"/>
      <c r="R438" s="209"/>
      <c r="S438" s="209"/>
      <c r="T438" s="209"/>
      <c r="U438" s="209"/>
      <c r="V438" s="209"/>
      <c r="W438" s="209"/>
      <c r="X438" s="209"/>
      <c r="Y438" s="209"/>
      <c r="Z438" s="209"/>
      <c r="AA438" s="209"/>
      <c r="AB438" s="209"/>
      <c r="AC438" s="209"/>
      <c r="AD438" s="209"/>
      <c r="AE438" s="209"/>
      <c r="AF438" s="209"/>
      <c r="AG438" s="209"/>
      <c r="AH438" s="209"/>
      <c r="AI438" s="209"/>
      <c r="AJ438" s="209"/>
      <c r="AK438" s="207"/>
      <c r="AL438" s="209"/>
      <c r="AM438" s="209"/>
      <c r="AN438" s="209"/>
      <c r="AO438" s="209"/>
      <c r="AP438" s="207"/>
      <c r="AQ438" s="207"/>
      <c r="AR438" s="324"/>
    </row>
    <row r="439" spans="1:44" ht="31.15" customHeight="1">
      <c r="A439" s="326"/>
      <c r="B439" s="319"/>
      <c r="C439" s="319" t="s">
        <v>559</v>
      </c>
      <c r="D439" s="260" t="s">
        <v>2</v>
      </c>
      <c r="E439" s="209">
        <f t="shared" si="689"/>
        <v>0</v>
      </c>
      <c r="F439" s="209">
        <f t="shared" si="690"/>
        <v>0</v>
      </c>
      <c r="G439" s="208" t="e">
        <f t="shared" si="691"/>
        <v>#DIV/0!</v>
      </c>
      <c r="H439" s="209"/>
      <c r="I439" s="209"/>
      <c r="J439" s="209"/>
      <c r="K439" s="209"/>
      <c r="L439" s="209"/>
      <c r="M439" s="209"/>
      <c r="N439" s="209"/>
      <c r="O439" s="209"/>
      <c r="P439" s="209"/>
      <c r="Q439" s="209"/>
      <c r="R439" s="209"/>
      <c r="S439" s="209"/>
      <c r="T439" s="209"/>
      <c r="U439" s="209"/>
      <c r="V439" s="209"/>
      <c r="W439" s="209"/>
      <c r="X439" s="209"/>
      <c r="Y439" s="209"/>
      <c r="Z439" s="209"/>
      <c r="AA439" s="209"/>
      <c r="AB439" s="209"/>
      <c r="AC439" s="209"/>
      <c r="AD439" s="209"/>
      <c r="AE439" s="209"/>
      <c r="AF439" s="173"/>
      <c r="AG439" s="209"/>
      <c r="AH439" s="209"/>
      <c r="AI439" s="209"/>
      <c r="AJ439" s="209"/>
      <c r="AK439" s="207"/>
      <c r="AL439" s="209"/>
      <c r="AM439" s="209"/>
      <c r="AN439" s="209"/>
      <c r="AO439" s="209"/>
      <c r="AP439" s="207"/>
      <c r="AQ439" s="207"/>
      <c r="AR439" s="324"/>
    </row>
    <row r="440" spans="1:44" ht="28.5" customHeight="1">
      <c r="A440" s="326"/>
      <c r="B440" s="319"/>
      <c r="C440" s="319"/>
      <c r="D440" s="261" t="s">
        <v>43</v>
      </c>
      <c r="E440" s="209">
        <f>H440+K440+N440+Q440+T440+W440+Z440+AC440+AF440+AI440+AL440+AO440</f>
        <v>1402.2190000000001</v>
      </c>
      <c r="F440" s="209">
        <f t="shared" ref="F440" si="692">I440+L440+O440+R440+U440+X440+AA440+AD440+AG440+AJ440+AM440+AP440</f>
        <v>0</v>
      </c>
      <c r="G440" s="208">
        <f t="shared" ref="G440" si="693">F440/E440*100</f>
        <v>0</v>
      </c>
      <c r="H440" s="209"/>
      <c r="I440" s="209"/>
      <c r="J440" s="209"/>
      <c r="K440" s="209"/>
      <c r="L440" s="209"/>
      <c r="M440" s="209"/>
      <c r="N440" s="209"/>
      <c r="O440" s="209"/>
      <c r="P440" s="209"/>
      <c r="Q440" s="209"/>
      <c r="R440" s="209"/>
      <c r="S440" s="209"/>
      <c r="T440" s="209"/>
      <c r="U440" s="209"/>
      <c r="V440" s="209"/>
      <c r="W440" s="209"/>
      <c r="X440" s="209"/>
      <c r="Y440" s="209"/>
      <c r="Z440" s="209"/>
      <c r="AA440" s="209"/>
      <c r="AB440" s="209"/>
      <c r="AC440" s="209"/>
      <c r="AD440" s="209"/>
      <c r="AE440" s="209"/>
      <c r="AF440" s="209"/>
      <c r="AG440" s="209"/>
      <c r="AH440" s="209"/>
      <c r="AI440" s="209">
        <v>1402.2190000000001</v>
      </c>
      <c r="AJ440" s="209"/>
      <c r="AK440" s="207"/>
      <c r="AL440" s="209"/>
      <c r="AM440" s="209"/>
      <c r="AN440" s="209"/>
      <c r="AO440" s="209"/>
      <c r="AP440" s="207"/>
      <c r="AQ440" s="207"/>
      <c r="AR440" s="324"/>
    </row>
    <row r="441" spans="1:44" ht="28.5" hidden="1" customHeight="1">
      <c r="A441" s="326"/>
      <c r="B441" s="319"/>
      <c r="C441" s="319"/>
      <c r="D441" s="261" t="s">
        <v>547</v>
      </c>
      <c r="E441" s="209">
        <f>H441+K441+N441+Q441+T441+W441+Z441+AC441+AF441+AI441+AL441+AO441</f>
        <v>0</v>
      </c>
      <c r="F441" s="209">
        <f t="shared" si="690"/>
        <v>0</v>
      </c>
      <c r="G441" s="208" t="e">
        <f t="shared" si="691"/>
        <v>#DIV/0!</v>
      </c>
      <c r="H441" s="209"/>
      <c r="I441" s="209"/>
      <c r="J441" s="209"/>
      <c r="K441" s="209"/>
      <c r="L441" s="209"/>
      <c r="M441" s="209"/>
      <c r="N441" s="209"/>
      <c r="O441" s="209"/>
      <c r="P441" s="209"/>
      <c r="Q441" s="209"/>
      <c r="R441" s="209"/>
      <c r="S441" s="209"/>
      <c r="T441" s="209"/>
      <c r="U441" s="209"/>
      <c r="V441" s="209"/>
      <c r="W441" s="209"/>
      <c r="X441" s="209"/>
      <c r="Y441" s="209"/>
      <c r="Z441" s="209"/>
      <c r="AA441" s="209"/>
      <c r="AB441" s="209"/>
      <c r="AC441" s="209"/>
      <c r="AD441" s="209"/>
      <c r="AE441" s="209"/>
      <c r="AF441" s="209"/>
      <c r="AG441" s="209"/>
      <c r="AH441" s="209"/>
      <c r="AI441" s="173"/>
      <c r="AJ441" s="209"/>
      <c r="AK441" s="207"/>
      <c r="AL441" s="209"/>
      <c r="AM441" s="209"/>
      <c r="AN441" s="209"/>
      <c r="AO441" s="209"/>
      <c r="AP441" s="207"/>
      <c r="AQ441" s="207"/>
      <c r="AR441" s="324"/>
    </row>
    <row r="442" spans="1:44" s="119" customFormat="1" ht="22.15" customHeight="1">
      <c r="A442" s="326" t="s">
        <v>508</v>
      </c>
      <c r="B442" s="319" t="s">
        <v>511</v>
      </c>
      <c r="C442" s="319"/>
      <c r="D442" s="115" t="s">
        <v>41</v>
      </c>
      <c r="E442" s="208">
        <f>SUM(E443:E446)</f>
        <v>477.64800000000002</v>
      </c>
      <c r="F442" s="208">
        <f>SUM(F443:F446)</f>
        <v>100.8</v>
      </c>
      <c r="G442" s="208">
        <f>F442/E442*100</f>
        <v>21.103406692794692</v>
      </c>
      <c r="H442" s="208">
        <f>SUM(H443:H446)</f>
        <v>0</v>
      </c>
      <c r="I442" s="208">
        <f t="shared" ref="I442:AQ442" si="694">SUM(I443:I446)</f>
        <v>0</v>
      </c>
      <c r="J442" s="208">
        <f t="shared" si="694"/>
        <v>0</v>
      </c>
      <c r="K442" s="208">
        <f t="shared" si="694"/>
        <v>0</v>
      </c>
      <c r="L442" s="208">
        <f t="shared" si="694"/>
        <v>0</v>
      </c>
      <c r="M442" s="208">
        <f t="shared" si="694"/>
        <v>0</v>
      </c>
      <c r="N442" s="208">
        <f t="shared" si="694"/>
        <v>0</v>
      </c>
      <c r="O442" s="208">
        <f t="shared" si="694"/>
        <v>0</v>
      </c>
      <c r="P442" s="208">
        <f t="shared" si="694"/>
        <v>0</v>
      </c>
      <c r="Q442" s="208">
        <f t="shared" si="694"/>
        <v>0</v>
      </c>
      <c r="R442" s="208">
        <f t="shared" si="694"/>
        <v>0</v>
      </c>
      <c r="S442" s="208">
        <f t="shared" si="694"/>
        <v>0</v>
      </c>
      <c r="T442" s="208">
        <f t="shared" si="694"/>
        <v>0</v>
      </c>
      <c r="U442" s="208">
        <f t="shared" si="694"/>
        <v>0</v>
      </c>
      <c r="V442" s="208">
        <f t="shared" si="694"/>
        <v>0</v>
      </c>
      <c r="W442" s="208">
        <f t="shared" si="694"/>
        <v>0</v>
      </c>
      <c r="X442" s="208">
        <f t="shared" si="694"/>
        <v>0</v>
      </c>
      <c r="Y442" s="208">
        <f t="shared" si="694"/>
        <v>0</v>
      </c>
      <c r="Z442" s="208">
        <f t="shared" si="694"/>
        <v>0</v>
      </c>
      <c r="AA442" s="208">
        <f t="shared" si="694"/>
        <v>0</v>
      </c>
      <c r="AB442" s="208">
        <f t="shared" si="694"/>
        <v>0</v>
      </c>
      <c r="AC442" s="208">
        <f t="shared" si="694"/>
        <v>100.8</v>
      </c>
      <c r="AD442" s="208">
        <f t="shared" si="694"/>
        <v>100.8</v>
      </c>
      <c r="AE442" s="208">
        <f t="shared" si="694"/>
        <v>0</v>
      </c>
      <c r="AF442" s="208">
        <f t="shared" si="694"/>
        <v>0</v>
      </c>
      <c r="AG442" s="208">
        <f t="shared" si="694"/>
        <v>0</v>
      </c>
      <c r="AH442" s="208">
        <f t="shared" si="694"/>
        <v>0</v>
      </c>
      <c r="AI442" s="208">
        <f t="shared" si="694"/>
        <v>376.84800000000001</v>
      </c>
      <c r="AJ442" s="208">
        <f t="shared" si="694"/>
        <v>0</v>
      </c>
      <c r="AK442" s="206">
        <f t="shared" si="694"/>
        <v>0</v>
      </c>
      <c r="AL442" s="208">
        <f t="shared" si="694"/>
        <v>0</v>
      </c>
      <c r="AM442" s="208">
        <f t="shared" si="694"/>
        <v>0</v>
      </c>
      <c r="AN442" s="208">
        <f t="shared" si="694"/>
        <v>0</v>
      </c>
      <c r="AO442" s="208">
        <f t="shared" si="694"/>
        <v>0</v>
      </c>
      <c r="AP442" s="206">
        <f t="shared" si="694"/>
        <v>0</v>
      </c>
      <c r="AQ442" s="206">
        <f t="shared" si="694"/>
        <v>0</v>
      </c>
      <c r="AR442" s="323"/>
    </row>
    <row r="443" spans="1:44" ht="31.5">
      <c r="A443" s="326"/>
      <c r="B443" s="319"/>
      <c r="C443" s="319" t="s">
        <v>559</v>
      </c>
      <c r="D443" s="260" t="s">
        <v>37</v>
      </c>
      <c r="E443" s="209">
        <f t="shared" ref="E443:E446" si="695">H443+K443+N443+Q443+T443+W443+Z443+AC443+AF443+AI443+AL443+AO443</f>
        <v>0</v>
      </c>
      <c r="F443" s="209">
        <f t="shared" ref="F443:F446" si="696">I443+L443+O443+R443+U443+X443+AA443+AD443+AG443+AJ443+AM443+AP443</f>
        <v>0</v>
      </c>
      <c r="G443" s="208" t="e">
        <f t="shared" ref="G443:G446" si="697">F443/E443*100</f>
        <v>#DIV/0!</v>
      </c>
      <c r="H443" s="209"/>
      <c r="I443" s="209"/>
      <c r="J443" s="209"/>
      <c r="K443" s="209"/>
      <c r="L443" s="209"/>
      <c r="M443" s="209"/>
      <c r="N443" s="209"/>
      <c r="O443" s="209"/>
      <c r="P443" s="209"/>
      <c r="Q443" s="209"/>
      <c r="R443" s="209"/>
      <c r="S443" s="209"/>
      <c r="T443" s="209"/>
      <c r="U443" s="209"/>
      <c r="V443" s="209"/>
      <c r="W443" s="209"/>
      <c r="X443" s="209"/>
      <c r="Y443" s="209"/>
      <c r="Z443" s="209"/>
      <c r="AA443" s="209"/>
      <c r="AB443" s="209"/>
      <c r="AC443" s="209"/>
      <c r="AD443" s="209"/>
      <c r="AE443" s="209"/>
      <c r="AF443" s="209"/>
      <c r="AG443" s="209"/>
      <c r="AH443" s="209"/>
      <c r="AI443" s="209"/>
      <c r="AJ443" s="209"/>
      <c r="AK443" s="207"/>
      <c r="AL443" s="209"/>
      <c r="AM443" s="209"/>
      <c r="AN443" s="209"/>
      <c r="AO443" s="209"/>
      <c r="AP443" s="207"/>
      <c r="AQ443" s="207"/>
      <c r="AR443" s="324"/>
    </row>
    <row r="444" spans="1:44" ht="31.15" customHeight="1">
      <c r="A444" s="326"/>
      <c r="B444" s="319"/>
      <c r="C444" s="319"/>
      <c r="D444" s="260" t="s">
        <v>2</v>
      </c>
      <c r="E444" s="209">
        <f t="shared" si="695"/>
        <v>0</v>
      </c>
      <c r="F444" s="209">
        <f t="shared" si="696"/>
        <v>0</v>
      </c>
      <c r="G444" s="208" t="e">
        <f t="shared" si="697"/>
        <v>#DIV/0!</v>
      </c>
      <c r="H444" s="209"/>
      <c r="I444" s="209"/>
      <c r="J444" s="209"/>
      <c r="K444" s="209"/>
      <c r="L444" s="209"/>
      <c r="M444" s="209"/>
      <c r="N444" s="209"/>
      <c r="O444" s="209"/>
      <c r="P444" s="209"/>
      <c r="Q444" s="209"/>
      <c r="R444" s="209"/>
      <c r="S444" s="209"/>
      <c r="T444" s="209"/>
      <c r="U444" s="209"/>
      <c r="V444" s="209"/>
      <c r="W444" s="209"/>
      <c r="X444" s="209"/>
      <c r="Y444" s="209"/>
      <c r="Z444" s="209"/>
      <c r="AA444" s="209"/>
      <c r="AB444" s="209"/>
      <c r="AC444" s="209"/>
      <c r="AD444" s="209"/>
      <c r="AE444" s="209"/>
      <c r="AF444" s="173"/>
      <c r="AG444" s="209"/>
      <c r="AH444" s="209"/>
      <c r="AI444" s="209"/>
      <c r="AJ444" s="209"/>
      <c r="AK444" s="207"/>
      <c r="AL444" s="209"/>
      <c r="AM444" s="209"/>
      <c r="AN444" s="209"/>
      <c r="AO444" s="209"/>
      <c r="AP444" s="207"/>
      <c r="AQ444" s="207"/>
      <c r="AR444" s="324"/>
    </row>
    <row r="445" spans="1:44" ht="28.5" customHeight="1">
      <c r="A445" s="326"/>
      <c r="B445" s="319"/>
      <c r="C445" s="319"/>
      <c r="D445" s="261" t="s">
        <v>43</v>
      </c>
      <c r="E445" s="209">
        <f t="shared" ref="E445" si="698">H445+K445+N445+Q445+T445+W445+Z445+AC445+AF445+AI445+AL445+AO445</f>
        <v>477.64800000000002</v>
      </c>
      <c r="F445" s="209">
        <f t="shared" ref="F445" si="699">I445+L445+O445+R445+U445+X445+AA445+AD445+AG445+AJ445+AM445+AP445</f>
        <v>100.8</v>
      </c>
      <c r="G445" s="208">
        <f t="shared" ref="G445" si="700">F445/E445*100</f>
        <v>21.103406692794692</v>
      </c>
      <c r="H445" s="209"/>
      <c r="I445" s="209"/>
      <c r="J445" s="209"/>
      <c r="K445" s="209"/>
      <c r="L445" s="209"/>
      <c r="M445" s="209"/>
      <c r="N445" s="209"/>
      <c r="O445" s="209"/>
      <c r="P445" s="209"/>
      <c r="Q445" s="209"/>
      <c r="R445" s="209"/>
      <c r="S445" s="209"/>
      <c r="T445" s="209"/>
      <c r="U445" s="209"/>
      <c r="V445" s="209"/>
      <c r="W445" s="209"/>
      <c r="X445" s="209"/>
      <c r="Y445" s="209"/>
      <c r="Z445" s="209"/>
      <c r="AA445" s="209"/>
      <c r="AB445" s="209"/>
      <c r="AC445" s="209">
        <v>100.8</v>
      </c>
      <c r="AD445" s="209">
        <v>100.8</v>
      </c>
      <c r="AE445" s="209"/>
      <c r="AF445" s="209"/>
      <c r="AG445" s="209"/>
      <c r="AH445" s="209"/>
      <c r="AI445" s="209">
        <f>477.648-100.8</f>
        <v>376.84800000000001</v>
      </c>
      <c r="AJ445" s="209"/>
      <c r="AK445" s="207"/>
      <c r="AL445" s="209"/>
      <c r="AM445" s="209"/>
      <c r="AN445" s="209"/>
      <c r="AO445" s="209"/>
      <c r="AP445" s="207"/>
      <c r="AQ445" s="207"/>
      <c r="AR445" s="324"/>
    </row>
    <row r="446" spans="1:44" ht="28.5" hidden="1" customHeight="1">
      <c r="A446" s="326"/>
      <c r="B446" s="319"/>
      <c r="C446" s="319"/>
      <c r="D446" s="261" t="s">
        <v>547</v>
      </c>
      <c r="E446" s="209">
        <f t="shared" si="695"/>
        <v>0</v>
      </c>
      <c r="F446" s="209">
        <f t="shared" si="696"/>
        <v>0</v>
      </c>
      <c r="G446" s="208" t="e">
        <f t="shared" si="697"/>
        <v>#DIV/0!</v>
      </c>
      <c r="H446" s="209"/>
      <c r="I446" s="209"/>
      <c r="J446" s="209"/>
      <c r="K446" s="209"/>
      <c r="L446" s="209"/>
      <c r="M446" s="209"/>
      <c r="N446" s="209"/>
      <c r="O446" s="209"/>
      <c r="P446" s="209"/>
      <c r="Q446" s="209"/>
      <c r="R446" s="209"/>
      <c r="S446" s="209"/>
      <c r="T446" s="209"/>
      <c r="U446" s="209"/>
      <c r="V446" s="209"/>
      <c r="W446" s="209"/>
      <c r="X446" s="209"/>
      <c r="Y446" s="209"/>
      <c r="Z446" s="209"/>
      <c r="AA446" s="209"/>
      <c r="AB446" s="209"/>
      <c r="AC446" s="209"/>
      <c r="AD446" s="209"/>
      <c r="AE446" s="209"/>
      <c r="AF446" s="209"/>
      <c r="AG446" s="209"/>
      <c r="AH446" s="209"/>
      <c r="AI446" s="209"/>
      <c r="AJ446" s="209"/>
      <c r="AK446" s="207"/>
      <c r="AL446" s="209"/>
      <c r="AM446" s="209"/>
      <c r="AN446" s="209"/>
      <c r="AO446" s="209"/>
      <c r="AP446" s="207"/>
      <c r="AQ446" s="207"/>
      <c r="AR446" s="324"/>
    </row>
    <row r="447" spans="1:44" ht="20.25" customHeight="1">
      <c r="A447" s="337"/>
      <c r="B447" s="327" t="s">
        <v>382</v>
      </c>
      <c r="C447" s="328"/>
      <c r="D447" s="115" t="s">
        <v>41</v>
      </c>
      <c r="E447" s="208">
        <f>SUM(E448:E451)</f>
        <v>9356.0599599999987</v>
      </c>
      <c r="F447" s="208">
        <f>SUM(F448:F451)</f>
        <v>5353.5667100000001</v>
      </c>
      <c r="G447" s="208" t="e">
        <v>#DIV/0!</v>
      </c>
      <c r="H447" s="208">
        <f>SUM(H448:H451)</f>
        <v>0</v>
      </c>
      <c r="I447" s="208">
        <f t="shared" ref="I447:AQ447" si="701">SUM(I448:I451)</f>
        <v>0</v>
      </c>
      <c r="J447" s="208">
        <f t="shared" si="701"/>
        <v>0</v>
      </c>
      <c r="K447" s="208">
        <f t="shared" si="701"/>
        <v>0</v>
      </c>
      <c r="L447" s="208">
        <f t="shared" si="701"/>
        <v>0</v>
      </c>
      <c r="M447" s="208">
        <f t="shared" si="701"/>
        <v>0</v>
      </c>
      <c r="N447" s="208">
        <f t="shared" si="701"/>
        <v>0</v>
      </c>
      <c r="O447" s="208">
        <f t="shared" si="701"/>
        <v>0</v>
      </c>
      <c r="P447" s="208">
        <f t="shared" si="701"/>
        <v>0</v>
      </c>
      <c r="Q447" s="208">
        <f t="shared" si="701"/>
        <v>0</v>
      </c>
      <c r="R447" s="208">
        <f t="shared" si="701"/>
        <v>0</v>
      </c>
      <c r="S447" s="208">
        <f t="shared" si="701"/>
        <v>0</v>
      </c>
      <c r="T447" s="208">
        <f t="shared" si="701"/>
        <v>0</v>
      </c>
      <c r="U447" s="208">
        <f t="shared" si="701"/>
        <v>0</v>
      </c>
      <c r="V447" s="208">
        <f t="shared" si="701"/>
        <v>0</v>
      </c>
      <c r="W447" s="208">
        <f t="shared" si="701"/>
        <v>0</v>
      </c>
      <c r="X447" s="208">
        <f t="shared" si="701"/>
        <v>0</v>
      </c>
      <c r="Y447" s="208">
        <f t="shared" si="701"/>
        <v>0</v>
      </c>
      <c r="Z447" s="208">
        <f t="shared" si="701"/>
        <v>0</v>
      </c>
      <c r="AA447" s="208">
        <f t="shared" si="701"/>
        <v>0</v>
      </c>
      <c r="AB447" s="208">
        <f t="shared" si="701"/>
        <v>0</v>
      </c>
      <c r="AC447" s="208">
        <f t="shared" si="701"/>
        <v>100.8</v>
      </c>
      <c r="AD447" s="208">
        <f t="shared" si="701"/>
        <v>100.8</v>
      </c>
      <c r="AE447" s="208">
        <f t="shared" si="701"/>
        <v>0</v>
      </c>
      <c r="AF447" s="208">
        <f t="shared" si="701"/>
        <v>5252.7667099999999</v>
      </c>
      <c r="AG447" s="208">
        <f t="shared" si="701"/>
        <v>5252.7667099999999</v>
      </c>
      <c r="AH447" s="208">
        <f t="shared" si="701"/>
        <v>0</v>
      </c>
      <c r="AI447" s="208">
        <f t="shared" si="701"/>
        <v>4002.49325</v>
      </c>
      <c r="AJ447" s="208">
        <f t="shared" si="701"/>
        <v>0</v>
      </c>
      <c r="AK447" s="206">
        <f t="shared" si="701"/>
        <v>0</v>
      </c>
      <c r="AL447" s="208">
        <f t="shared" si="701"/>
        <v>0</v>
      </c>
      <c r="AM447" s="208">
        <f t="shared" si="701"/>
        <v>0</v>
      </c>
      <c r="AN447" s="208">
        <f t="shared" si="701"/>
        <v>0</v>
      </c>
      <c r="AO447" s="208">
        <f t="shared" si="701"/>
        <v>0</v>
      </c>
      <c r="AP447" s="206">
        <f t="shared" si="701"/>
        <v>0</v>
      </c>
      <c r="AQ447" s="206">
        <f t="shared" si="701"/>
        <v>0</v>
      </c>
      <c r="AR447" s="333"/>
    </row>
    <row r="448" spans="1:44" ht="35.25" customHeight="1">
      <c r="A448" s="337"/>
      <c r="B448" s="329"/>
      <c r="C448" s="330"/>
      <c r="D448" s="260" t="s">
        <v>37</v>
      </c>
      <c r="E448" s="209">
        <f>H448+K448+N448+Q448+T448+W448+Z448+AC448+AF448+AI448+AL448+AO448</f>
        <v>1635.8</v>
      </c>
      <c r="F448" s="209">
        <f t="shared" ref="F448:F451" si="702">I448+L448+O448+R448+U448+X448+AA448+AD448+AG448+AJ448+AM448+AP448</f>
        <v>1635.8</v>
      </c>
      <c r="G448" s="209" t="e">
        <v>#DIV/0!</v>
      </c>
      <c r="H448" s="209">
        <f t="shared" ref="H448:I450" si="703">H428+H420+H412</f>
        <v>0</v>
      </c>
      <c r="I448" s="209">
        <f t="shared" si="703"/>
        <v>0</v>
      </c>
      <c r="J448" s="209">
        <f t="shared" ref="J448:AQ448" si="704">J428+J420+J412</f>
        <v>0</v>
      </c>
      <c r="K448" s="209">
        <f t="shared" si="704"/>
        <v>0</v>
      </c>
      <c r="L448" s="209">
        <f t="shared" si="704"/>
        <v>0</v>
      </c>
      <c r="M448" s="209">
        <f t="shared" si="704"/>
        <v>0</v>
      </c>
      <c r="N448" s="209">
        <f t="shared" si="704"/>
        <v>0</v>
      </c>
      <c r="O448" s="209">
        <f t="shared" si="704"/>
        <v>0</v>
      </c>
      <c r="P448" s="209">
        <f t="shared" si="704"/>
        <v>0</v>
      </c>
      <c r="Q448" s="209">
        <f t="shared" si="704"/>
        <v>0</v>
      </c>
      <c r="R448" s="209">
        <f t="shared" si="704"/>
        <v>0</v>
      </c>
      <c r="S448" s="209">
        <f t="shared" si="704"/>
        <v>0</v>
      </c>
      <c r="T448" s="209">
        <f t="shared" si="704"/>
        <v>0</v>
      </c>
      <c r="U448" s="209">
        <f t="shared" si="704"/>
        <v>0</v>
      </c>
      <c r="V448" s="209">
        <f t="shared" si="704"/>
        <v>0</v>
      </c>
      <c r="W448" s="209">
        <f t="shared" si="704"/>
        <v>0</v>
      </c>
      <c r="X448" s="209">
        <f t="shared" si="704"/>
        <v>0</v>
      </c>
      <c r="Y448" s="209">
        <f t="shared" si="704"/>
        <v>0</v>
      </c>
      <c r="Z448" s="209">
        <f t="shared" si="704"/>
        <v>0</v>
      </c>
      <c r="AA448" s="209">
        <f t="shared" si="704"/>
        <v>0</v>
      </c>
      <c r="AB448" s="209">
        <f t="shared" si="704"/>
        <v>0</v>
      </c>
      <c r="AC448" s="209">
        <f t="shared" si="704"/>
        <v>0</v>
      </c>
      <c r="AD448" s="209">
        <f t="shared" si="704"/>
        <v>0</v>
      </c>
      <c r="AE448" s="209">
        <f t="shared" si="704"/>
        <v>0</v>
      </c>
      <c r="AF448" s="209">
        <f t="shared" si="704"/>
        <v>1635.8</v>
      </c>
      <c r="AG448" s="209">
        <f t="shared" si="704"/>
        <v>1635.8</v>
      </c>
      <c r="AH448" s="209">
        <f t="shared" si="704"/>
        <v>0</v>
      </c>
      <c r="AI448" s="209">
        <f t="shared" si="704"/>
        <v>0</v>
      </c>
      <c r="AJ448" s="209">
        <f t="shared" si="704"/>
        <v>0</v>
      </c>
      <c r="AK448" s="209">
        <f t="shared" si="704"/>
        <v>0</v>
      </c>
      <c r="AL448" s="209">
        <f t="shared" si="704"/>
        <v>0</v>
      </c>
      <c r="AM448" s="209">
        <f t="shared" si="704"/>
        <v>0</v>
      </c>
      <c r="AN448" s="209">
        <f t="shared" si="704"/>
        <v>0</v>
      </c>
      <c r="AO448" s="209">
        <f t="shared" si="704"/>
        <v>0</v>
      </c>
      <c r="AP448" s="209">
        <f t="shared" si="704"/>
        <v>0</v>
      </c>
      <c r="AQ448" s="209">
        <f t="shared" si="704"/>
        <v>0</v>
      </c>
      <c r="AR448" s="334"/>
    </row>
    <row r="449" spans="1:44" ht="33" customHeight="1">
      <c r="A449" s="337"/>
      <c r="B449" s="329"/>
      <c r="C449" s="330"/>
      <c r="D449" s="260" t="s">
        <v>2</v>
      </c>
      <c r="E449" s="209">
        <f>H449+K449+N449+Q449+T449+W449+Z449+AC449+AF449+AI449+AL449+AO449</f>
        <v>2986.2733700000003</v>
      </c>
      <c r="F449" s="209">
        <f t="shared" si="702"/>
        <v>2566.4133700000002</v>
      </c>
      <c r="G449" s="209" t="e">
        <v>#DIV/0!</v>
      </c>
      <c r="H449" s="209">
        <f t="shared" si="703"/>
        <v>0</v>
      </c>
      <c r="I449" s="209">
        <f t="shared" si="703"/>
        <v>0</v>
      </c>
      <c r="J449" s="209">
        <f t="shared" ref="J449:AQ449" si="705">J429+J421+J413</f>
        <v>0</v>
      </c>
      <c r="K449" s="209">
        <f t="shared" si="705"/>
        <v>0</v>
      </c>
      <c r="L449" s="209">
        <f t="shared" si="705"/>
        <v>0</v>
      </c>
      <c r="M449" s="209">
        <f t="shared" si="705"/>
        <v>0</v>
      </c>
      <c r="N449" s="209">
        <f t="shared" si="705"/>
        <v>0</v>
      </c>
      <c r="O449" s="209">
        <f t="shared" si="705"/>
        <v>0</v>
      </c>
      <c r="P449" s="209">
        <f t="shared" si="705"/>
        <v>0</v>
      </c>
      <c r="Q449" s="209">
        <f t="shared" si="705"/>
        <v>0</v>
      </c>
      <c r="R449" s="209">
        <f t="shared" si="705"/>
        <v>0</v>
      </c>
      <c r="S449" s="209">
        <f t="shared" si="705"/>
        <v>0</v>
      </c>
      <c r="T449" s="209">
        <f t="shared" si="705"/>
        <v>0</v>
      </c>
      <c r="U449" s="209">
        <f t="shared" si="705"/>
        <v>0</v>
      </c>
      <c r="V449" s="209">
        <f t="shared" si="705"/>
        <v>0</v>
      </c>
      <c r="W449" s="209">
        <f t="shared" si="705"/>
        <v>0</v>
      </c>
      <c r="X449" s="209">
        <f t="shared" si="705"/>
        <v>0</v>
      </c>
      <c r="Y449" s="209">
        <f t="shared" si="705"/>
        <v>0</v>
      </c>
      <c r="Z449" s="209">
        <f t="shared" si="705"/>
        <v>0</v>
      </c>
      <c r="AA449" s="209">
        <f t="shared" si="705"/>
        <v>0</v>
      </c>
      <c r="AB449" s="209">
        <f t="shared" si="705"/>
        <v>0</v>
      </c>
      <c r="AC449" s="209">
        <f t="shared" si="705"/>
        <v>0</v>
      </c>
      <c r="AD449" s="209">
        <f t="shared" si="705"/>
        <v>0</v>
      </c>
      <c r="AE449" s="209">
        <f t="shared" si="705"/>
        <v>0</v>
      </c>
      <c r="AF449" s="209">
        <f t="shared" si="705"/>
        <v>2566.4133700000002</v>
      </c>
      <c r="AG449" s="209">
        <f t="shared" si="705"/>
        <v>2566.4133700000002</v>
      </c>
      <c r="AH449" s="209">
        <f t="shared" si="705"/>
        <v>0</v>
      </c>
      <c r="AI449" s="209">
        <f t="shared" si="705"/>
        <v>419.86</v>
      </c>
      <c r="AJ449" s="209">
        <f t="shared" si="705"/>
        <v>0</v>
      </c>
      <c r="AK449" s="209">
        <f t="shared" si="705"/>
        <v>0</v>
      </c>
      <c r="AL449" s="209">
        <f t="shared" si="705"/>
        <v>0</v>
      </c>
      <c r="AM449" s="209">
        <f t="shared" si="705"/>
        <v>0</v>
      </c>
      <c r="AN449" s="209">
        <f t="shared" si="705"/>
        <v>0</v>
      </c>
      <c r="AO449" s="209">
        <f t="shared" si="705"/>
        <v>0</v>
      </c>
      <c r="AP449" s="209">
        <f t="shared" si="705"/>
        <v>0</v>
      </c>
      <c r="AQ449" s="209">
        <f t="shared" si="705"/>
        <v>0</v>
      </c>
      <c r="AR449" s="334"/>
    </row>
    <row r="450" spans="1:44" ht="19.7" customHeight="1">
      <c r="A450" s="337"/>
      <c r="B450" s="329"/>
      <c r="C450" s="330"/>
      <c r="D450" s="261" t="s">
        <v>43</v>
      </c>
      <c r="E450" s="209">
        <f t="shared" ref="E450" si="706">H450+K450+N450+Q450+T450+W450+Z450+AC450+AF450+AI450+AL450+AO450</f>
        <v>4733.9865899999995</v>
      </c>
      <c r="F450" s="209">
        <f t="shared" ref="F450" si="707">I450+L450+O450+R450+U450+X450+AA450+AD450+AG450+AJ450+AM450+AP450</f>
        <v>1151.3533399999999</v>
      </c>
      <c r="G450" s="209" t="e">
        <v>#DIV/0!</v>
      </c>
      <c r="H450" s="209">
        <f t="shared" si="703"/>
        <v>0</v>
      </c>
      <c r="I450" s="209">
        <f t="shared" si="703"/>
        <v>0</v>
      </c>
      <c r="J450" s="209">
        <f t="shared" ref="J450:AQ450" si="708">J430+J422+J414</f>
        <v>0</v>
      </c>
      <c r="K450" s="209">
        <f t="shared" si="708"/>
        <v>0</v>
      </c>
      <c r="L450" s="209">
        <f t="shared" si="708"/>
        <v>0</v>
      </c>
      <c r="M450" s="209">
        <f t="shared" si="708"/>
        <v>0</v>
      </c>
      <c r="N450" s="209">
        <f t="shared" si="708"/>
        <v>0</v>
      </c>
      <c r="O450" s="209">
        <f t="shared" si="708"/>
        <v>0</v>
      </c>
      <c r="P450" s="209">
        <f t="shared" si="708"/>
        <v>0</v>
      </c>
      <c r="Q450" s="209">
        <f t="shared" si="708"/>
        <v>0</v>
      </c>
      <c r="R450" s="209">
        <f t="shared" si="708"/>
        <v>0</v>
      </c>
      <c r="S450" s="209">
        <f t="shared" si="708"/>
        <v>0</v>
      </c>
      <c r="T450" s="209">
        <f t="shared" si="708"/>
        <v>0</v>
      </c>
      <c r="U450" s="209">
        <f t="shared" si="708"/>
        <v>0</v>
      </c>
      <c r="V450" s="209">
        <f t="shared" si="708"/>
        <v>0</v>
      </c>
      <c r="W450" s="209">
        <f t="shared" si="708"/>
        <v>0</v>
      </c>
      <c r="X450" s="209">
        <f t="shared" si="708"/>
        <v>0</v>
      </c>
      <c r="Y450" s="209">
        <f t="shared" si="708"/>
        <v>0</v>
      </c>
      <c r="Z450" s="209">
        <f t="shared" si="708"/>
        <v>0</v>
      </c>
      <c r="AA450" s="209">
        <f>AA430+AA422+AA414</f>
        <v>0</v>
      </c>
      <c r="AB450" s="209">
        <f t="shared" si="708"/>
        <v>0</v>
      </c>
      <c r="AC450" s="209">
        <f>AC430+AC422+AC414</f>
        <v>100.8</v>
      </c>
      <c r="AD450" s="209">
        <f t="shared" si="708"/>
        <v>100.8</v>
      </c>
      <c r="AE450" s="209">
        <f t="shared" si="708"/>
        <v>0</v>
      </c>
      <c r="AF450" s="209">
        <f t="shared" si="708"/>
        <v>1050.5533399999999</v>
      </c>
      <c r="AG450" s="209">
        <f t="shared" si="708"/>
        <v>1050.5533399999999</v>
      </c>
      <c r="AH450" s="209">
        <f t="shared" si="708"/>
        <v>0</v>
      </c>
      <c r="AI450" s="209">
        <f t="shared" si="708"/>
        <v>3582.6332499999999</v>
      </c>
      <c r="AJ450" s="209">
        <f t="shared" si="708"/>
        <v>0</v>
      </c>
      <c r="AK450" s="209">
        <f t="shared" si="708"/>
        <v>0</v>
      </c>
      <c r="AL450" s="209">
        <f t="shared" si="708"/>
        <v>0</v>
      </c>
      <c r="AM450" s="209">
        <f t="shared" si="708"/>
        <v>0</v>
      </c>
      <c r="AN450" s="209">
        <f t="shared" si="708"/>
        <v>0</v>
      </c>
      <c r="AO450" s="209">
        <f t="shared" si="708"/>
        <v>0</v>
      </c>
      <c r="AP450" s="209">
        <f t="shared" si="708"/>
        <v>0</v>
      </c>
      <c r="AQ450" s="209">
        <f t="shared" si="708"/>
        <v>0</v>
      </c>
      <c r="AR450" s="334"/>
    </row>
    <row r="451" spans="1:44" ht="19.7" hidden="1" customHeight="1">
      <c r="A451" s="337"/>
      <c r="B451" s="331"/>
      <c r="C451" s="332"/>
      <c r="D451" s="261" t="s">
        <v>547</v>
      </c>
      <c r="E451" s="209">
        <f>H451+K451+N451+Q451+T451+W451+Z451+AC451+AF451+AI451+AL451+AO451</f>
        <v>0</v>
      </c>
      <c r="F451" s="209">
        <f t="shared" si="702"/>
        <v>0</v>
      </c>
      <c r="G451" s="209" t="e">
        <v>#DIV/0!</v>
      </c>
      <c r="H451" s="209">
        <f>H431</f>
        <v>0</v>
      </c>
      <c r="I451" s="209">
        <f>I431</f>
        <v>0</v>
      </c>
      <c r="J451" s="209">
        <f t="shared" ref="J451:AQ451" si="709">J431</f>
        <v>0</v>
      </c>
      <c r="K451" s="209">
        <f t="shared" si="709"/>
        <v>0</v>
      </c>
      <c r="L451" s="209">
        <f t="shared" si="709"/>
        <v>0</v>
      </c>
      <c r="M451" s="209">
        <f t="shared" si="709"/>
        <v>0</v>
      </c>
      <c r="N451" s="209">
        <f t="shared" si="709"/>
        <v>0</v>
      </c>
      <c r="O451" s="209">
        <f t="shared" si="709"/>
        <v>0</v>
      </c>
      <c r="P451" s="209">
        <f t="shared" si="709"/>
        <v>0</v>
      </c>
      <c r="Q451" s="209">
        <f t="shared" si="709"/>
        <v>0</v>
      </c>
      <c r="R451" s="209">
        <f t="shared" si="709"/>
        <v>0</v>
      </c>
      <c r="S451" s="209">
        <f t="shared" si="709"/>
        <v>0</v>
      </c>
      <c r="T451" s="209">
        <f t="shared" si="709"/>
        <v>0</v>
      </c>
      <c r="U451" s="209">
        <f t="shared" si="709"/>
        <v>0</v>
      </c>
      <c r="V451" s="209">
        <f t="shared" si="709"/>
        <v>0</v>
      </c>
      <c r="W451" s="209">
        <f t="shared" si="709"/>
        <v>0</v>
      </c>
      <c r="X451" s="209">
        <f t="shared" si="709"/>
        <v>0</v>
      </c>
      <c r="Y451" s="209">
        <f t="shared" si="709"/>
        <v>0</v>
      </c>
      <c r="Z451" s="209">
        <f t="shared" si="709"/>
        <v>0</v>
      </c>
      <c r="AA451" s="209">
        <f t="shared" si="709"/>
        <v>0</v>
      </c>
      <c r="AB451" s="209">
        <f t="shared" si="709"/>
        <v>0</v>
      </c>
      <c r="AC451" s="209">
        <f t="shared" si="709"/>
        <v>0</v>
      </c>
      <c r="AD451" s="209">
        <f t="shared" si="709"/>
        <v>0</v>
      </c>
      <c r="AE451" s="209">
        <f>AE431</f>
        <v>0</v>
      </c>
      <c r="AF451" s="209">
        <f t="shared" si="709"/>
        <v>0</v>
      </c>
      <c r="AG451" s="209">
        <f t="shared" si="709"/>
        <v>0</v>
      </c>
      <c r="AH451" s="209">
        <f t="shared" si="709"/>
        <v>0</v>
      </c>
      <c r="AI451" s="209">
        <f t="shared" si="709"/>
        <v>0</v>
      </c>
      <c r="AJ451" s="209">
        <f t="shared" si="709"/>
        <v>0</v>
      </c>
      <c r="AK451" s="209">
        <f t="shared" si="709"/>
        <v>0</v>
      </c>
      <c r="AL451" s="209">
        <f t="shared" si="709"/>
        <v>0</v>
      </c>
      <c r="AM451" s="209">
        <f t="shared" si="709"/>
        <v>0</v>
      </c>
      <c r="AN451" s="209">
        <f t="shared" si="709"/>
        <v>0</v>
      </c>
      <c r="AO451" s="209">
        <f t="shared" si="709"/>
        <v>0</v>
      </c>
      <c r="AP451" s="209">
        <f t="shared" si="709"/>
        <v>0</v>
      </c>
      <c r="AQ451" s="209">
        <f t="shared" si="709"/>
        <v>0</v>
      </c>
      <c r="AR451" s="334"/>
    </row>
    <row r="452" spans="1:44" ht="18.75" customHeight="1">
      <c r="A452" s="171" t="s">
        <v>260</v>
      </c>
      <c r="B452" s="178"/>
      <c r="C452" s="178"/>
      <c r="D452" s="178"/>
      <c r="E452" s="228"/>
      <c r="F452" s="232"/>
      <c r="G452" s="232"/>
      <c r="H452" s="232"/>
      <c r="I452" s="232"/>
      <c r="J452" s="232"/>
      <c r="K452" s="232"/>
      <c r="L452" s="232"/>
      <c r="M452" s="232"/>
      <c r="N452" s="232"/>
      <c r="O452" s="232"/>
      <c r="P452" s="232"/>
      <c r="Q452" s="232"/>
      <c r="R452" s="232"/>
      <c r="S452" s="232"/>
      <c r="T452" s="232"/>
      <c r="U452" s="232"/>
      <c r="V452" s="232"/>
      <c r="W452" s="232"/>
      <c r="X452" s="232"/>
      <c r="Y452" s="232"/>
      <c r="Z452" s="232"/>
      <c r="AA452" s="232"/>
      <c r="AB452" s="232"/>
      <c r="AC452" s="232"/>
      <c r="AD452" s="232"/>
      <c r="AE452" s="232"/>
      <c r="AF452" s="232"/>
      <c r="AG452" s="232"/>
      <c r="AH452" s="232"/>
      <c r="AI452" s="232"/>
      <c r="AJ452" s="232"/>
      <c r="AK452" s="215"/>
      <c r="AL452" s="232"/>
      <c r="AM452" s="232"/>
      <c r="AN452" s="232"/>
      <c r="AO452" s="232"/>
      <c r="AP452" s="215"/>
      <c r="AQ452" s="215"/>
      <c r="AR452" s="190"/>
    </row>
    <row r="453" spans="1:44" ht="22.5" customHeight="1">
      <c r="A453" s="168" t="s">
        <v>261</v>
      </c>
      <c r="B453" s="169"/>
      <c r="C453" s="169"/>
      <c r="D453" s="169"/>
      <c r="E453" s="232"/>
      <c r="F453" s="169"/>
      <c r="G453" s="169"/>
      <c r="H453" s="169"/>
      <c r="I453" s="169"/>
      <c r="J453" s="169"/>
      <c r="K453" s="169"/>
      <c r="L453" s="169"/>
      <c r="M453" s="169"/>
      <c r="N453" s="169"/>
      <c r="O453" s="169"/>
      <c r="P453" s="169"/>
      <c r="Q453" s="169"/>
      <c r="R453" s="169"/>
      <c r="S453" s="169"/>
      <c r="T453" s="169"/>
      <c r="U453" s="169"/>
      <c r="V453" s="169"/>
      <c r="W453" s="169"/>
      <c r="X453" s="169"/>
      <c r="Y453" s="169"/>
      <c r="Z453" s="169"/>
      <c r="AA453" s="169"/>
      <c r="AB453" s="169"/>
      <c r="AC453" s="169"/>
      <c r="AD453" s="169"/>
      <c r="AE453" s="169"/>
      <c r="AF453" s="169"/>
      <c r="AG453" s="169"/>
      <c r="AH453" s="169"/>
      <c r="AI453" s="169"/>
      <c r="AJ453" s="169"/>
      <c r="AK453" s="216"/>
      <c r="AL453" s="169"/>
      <c r="AM453" s="169"/>
      <c r="AN453" s="169"/>
      <c r="AO453" s="169"/>
      <c r="AP453" s="216"/>
      <c r="AQ453" s="216"/>
      <c r="AR453" s="170"/>
    </row>
    <row r="454" spans="1:44" ht="18.75" customHeight="1">
      <c r="A454" s="408" t="s">
        <v>512</v>
      </c>
      <c r="B454" s="409"/>
      <c r="C454" s="410"/>
      <c r="D454" s="115" t="s">
        <v>41</v>
      </c>
      <c r="E454" s="208">
        <f>SUM(E455:E457)</f>
        <v>452211.63911000005</v>
      </c>
      <c r="F454" s="208">
        <f>SUM(F455:F457)</f>
        <v>370249.03187000012</v>
      </c>
      <c r="G454" s="208">
        <f>F454/E454*100</f>
        <v>81.875166370925143</v>
      </c>
      <c r="H454" s="208">
        <f>SUM(H455:H457)</f>
        <v>38929.160000000003</v>
      </c>
      <c r="I454" s="208">
        <f t="shared" ref="I454:AQ454" si="710">SUM(I455:I457)</f>
        <v>38929.160000000003</v>
      </c>
      <c r="J454" s="208">
        <f t="shared" si="710"/>
        <v>0</v>
      </c>
      <c r="K454" s="208">
        <f t="shared" si="710"/>
        <v>99150.607740000007</v>
      </c>
      <c r="L454" s="208">
        <f t="shared" si="710"/>
        <v>99150.607740000007</v>
      </c>
      <c r="M454" s="208">
        <f t="shared" si="710"/>
        <v>1</v>
      </c>
      <c r="N454" s="208">
        <f t="shared" si="710"/>
        <v>22207.37428</v>
      </c>
      <c r="O454" s="208">
        <f t="shared" si="710"/>
        <v>22207.37428</v>
      </c>
      <c r="P454" s="208">
        <f t="shared" si="710"/>
        <v>4</v>
      </c>
      <c r="Q454" s="208">
        <f t="shared" si="710"/>
        <v>29703.384190000001</v>
      </c>
      <c r="R454" s="208">
        <f t="shared" si="710"/>
        <v>29703.384190000001</v>
      </c>
      <c r="S454" s="208">
        <f t="shared" si="710"/>
        <v>4</v>
      </c>
      <c r="T454" s="208">
        <f t="shared" si="710"/>
        <v>49809.395080000002</v>
      </c>
      <c r="U454" s="208">
        <f t="shared" si="710"/>
        <v>49809.395080000002</v>
      </c>
      <c r="V454" s="208">
        <f t="shared" si="710"/>
        <v>0</v>
      </c>
      <c r="W454" s="208">
        <f t="shared" si="710"/>
        <v>8606.1032500000001</v>
      </c>
      <c r="X454" s="208">
        <f t="shared" si="710"/>
        <v>8606.1032500000001</v>
      </c>
      <c r="Y454" s="208">
        <f t="shared" si="710"/>
        <v>0</v>
      </c>
      <c r="Z454" s="208">
        <f t="shared" si="710"/>
        <v>29885.236540000002</v>
      </c>
      <c r="AA454" s="208">
        <f t="shared" si="710"/>
        <v>29885.236540000002</v>
      </c>
      <c r="AB454" s="208">
        <f t="shared" si="710"/>
        <v>0</v>
      </c>
      <c r="AC454" s="208">
        <f t="shared" si="710"/>
        <v>25852.582050000001</v>
      </c>
      <c r="AD454" s="208">
        <f t="shared" si="710"/>
        <v>25852.582050000001</v>
      </c>
      <c r="AE454" s="208">
        <f t="shared" si="710"/>
        <v>0</v>
      </c>
      <c r="AF454" s="208">
        <f t="shared" si="710"/>
        <v>66105.188739999998</v>
      </c>
      <c r="AG454" s="208">
        <f t="shared" si="710"/>
        <v>66105.188739999998</v>
      </c>
      <c r="AH454" s="208">
        <f t="shared" si="710"/>
        <v>0</v>
      </c>
      <c r="AI454" s="208">
        <f t="shared" si="710"/>
        <v>46289.857949999998</v>
      </c>
      <c r="AJ454" s="208">
        <f t="shared" si="710"/>
        <v>0</v>
      </c>
      <c r="AK454" s="206">
        <f t="shared" si="710"/>
        <v>0</v>
      </c>
      <c r="AL454" s="208">
        <f t="shared" si="710"/>
        <v>6569.0252300000002</v>
      </c>
      <c r="AM454" s="208">
        <f t="shared" si="710"/>
        <v>0</v>
      </c>
      <c r="AN454" s="208">
        <f t="shared" si="710"/>
        <v>0</v>
      </c>
      <c r="AO454" s="208">
        <f t="shared" si="710"/>
        <v>29103.724060000004</v>
      </c>
      <c r="AP454" s="206">
        <f t="shared" si="710"/>
        <v>0</v>
      </c>
      <c r="AQ454" s="206">
        <f t="shared" si="710"/>
        <v>0</v>
      </c>
      <c r="AR454" s="333"/>
    </row>
    <row r="455" spans="1:44" ht="31.5">
      <c r="A455" s="411"/>
      <c r="B455" s="412"/>
      <c r="C455" s="413"/>
      <c r="D455" s="260" t="s">
        <v>37</v>
      </c>
      <c r="E455" s="209">
        <f t="shared" ref="E455:F457" si="711">E322+E334+E382</f>
        <v>0</v>
      </c>
      <c r="F455" s="209">
        <f t="shared" si="711"/>
        <v>0</v>
      </c>
      <c r="G455" s="208" t="e">
        <f t="shared" ref="G455:G457" si="712">F455/E455*100</f>
        <v>#DIV/0!</v>
      </c>
      <c r="H455" s="209">
        <f t="shared" ref="H455:I457" si="713">H322+H334+H382</f>
        <v>0</v>
      </c>
      <c r="I455" s="209">
        <f t="shared" si="713"/>
        <v>0</v>
      </c>
      <c r="J455" s="209">
        <f t="shared" ref="J455:AQ455" si="714">J382+J334+J322</f>
        <v>0</v>
      </c>
      <c r="K455" s="209">
        <f t="shared" ref="K455:L457" si="715">K322+K334+K382</f>
        <v>0</v>
      </c>
      <c r="L455" s="209">
        <f t="shared" si="715"/>
        <v>0</v>
      </c>
      <c r="M455" s="209">
        <f t="shared" si="714"/>
        <v>0</v>
      </c>
      <c r="N455" s="209">
        <f t="shared" ref="N455:O457" si="716">N322+N334+N382</f>
        <v>0</v>
      </c>
      <c r="O455" s="209">
        <f t="shared" si="716"/>
        <v>0</v>
      </c>
      <c r="P455" s="209">
        <f t="shared" si="714"/>
        <v>0</v>
      </c>
      <c r="Q455" s="209">
        <f t="shared" ref="Q455:R457" si="717">Q322+Q334+Q382</f>
        <v>0</v>
      </c>
      <c r="R455" s="209">
        <f t="shared" si="717"/>
        <v>0</v>
      </c>
      <c r="S455" s="209">
        <f t="shared" si="714"/>
        <v>0</v>
      </c>
      <c r="T455" s="209">
        <f t="shared" ref="T455:U457" si="718">T322+T334+T382</f>
        <v>0</v>
      </c>
      <c r="U455" s="209">
        <f t="shared" si="718"/>
        <v>0</v>
      </c>
      <c r="V455" s="209">
        <f t="shared" si="714"/>
        <v>0</v>
      </c>
      <c r="W455" s="209">
        <f t="shared" ref="W455:X457" si="719">W322+W334+W382</f>
        <v>0</v>
      </c>
      <c r="X455" s="209">
        <f t="shared" si="719"/>
        <v>0</v>
      </c>
      <c r="Y455" s="209">
        <f t="shared" si="714"/>
        <v>0</v>
      </c>
      <c r="Z455" s="209">
        <f t="shared" ref="Z455:AA457" si="720">Z322+Z334+Z382</f>
        <v>0</v>
      </c>
      <c r="AA455" s="209">
        <f t="shared" si="720"/>
        <v>0</v>
      </c>
      <c r="AB455" s="209">
        <f t="shared" si="714"/>
        <v>0</v>
      </c>
      <c r="AC455" s="209">
        <f t="shared" ref="AC455:AD457" si="721">AC322+AC334+AC382</f>
        <v>0</v>
      </c>
      <c r="AD455" s="209">
        <f t="shared" si="721"/>
        <v>0</v>
      </c>
      <c r="AE455" s="209">
        <f t="shared" si="714"/>
        <v>0</v>
      </c>
      <c r="AF455" s="209">
        <f t="shared" ref="AF455:AG457" si="722">AF322+AF334+AF382</f>
        <v>0</v>
      </c>
      <c r="AG455" s="209">
        <f t="shared" si="722"/>
        <v>0</v>
      </c>
      <c r="AH455" s="209">
        <f t="shared" si="714"/>
        <v>0</v>
      </c>
      <c r="AI455" s="209">
        <f t="shared" ref="AI455:AJ457" si="723">AI322+AI334+AI382</f>
        <v>0</v>
      </c>
      <c r="AJ455" s="209">
        <f t="shared" si="723"/>
        <v>0</v>
      </c>
      <c r="AK455" s="207">
        <f t="shared" si="714"/>
        <v>0</v>
      </c>
      <c r="AL455" s="209">
        <f t="shared" ref="AL455:AM457" si="724">AL322+AL334+AL382</f>
        <v>0</v>
      </c>
      <c r="AM455" s="209">
        <f t="shared" si="724"/>
        <v>0</v>
      </c>
      <c r="AN455" s="209">
        <f t="shared" si="714"/>
        <v>0</v>
      </c>
      <c r="AO455" s="209">
        <f t="shared" ref="AO455:AP457" si="725">AO322+AO334+AO382</f>
        <v>0</v>
      </c>
      <c r="AP455" s="209">
        <f t="shared" si="725"/>
        <v>0</v>
      </c>
      <c r="AQ455" s="207">
        <f t="shared" si="714"/>
        <v>0</v>
      </c>
      <c r="AR455" s="334"/>
    </row>
    <row r="456" spans="1:44" ht="31.9" customHeight="1">
      <c r="A456" s="411"/>
      <c r="B456" s="412"/>
      <c r="C456" s="413"/>
      <c r="D456" s="260" t="s">
        <v>2</v>
      </c>
      <c r="E456" s="209">
        <f t="shared" si="711"/>
        <v>64962.799999999996</v>
      </c>
      <c r="F456" s="209">
        <f t="shared" si="711"/>
        <v>46013.56063</v>
      </c>
      <c r="G456" s="208">
        <f t="shared" si="712"/>
        <v>70.830630191432647</v>
      </c>
      <c r="H456" s="209">
        <f t="shared" si="713"/>
        <v>0</v>
      </c>
      <c r="I456" s="209">
        <f t="shared" si="713"/>
        <v>0</v>
      </c>
      <c r="J456" s="209">
        <f>J383+J335+J323</f>
        <v>0</v>
      </c>
      <c r="K456" s="209">
        <f t="shared" si="715"/>
        <v>6085.6988700000002</v>
      </c>
      <c r="L456" s="209">
        <f t="shared" si="715"/>
        <v>6085.6988700000002</v>
      </c>
      <c r="M456" s="209">
        <f>M383+M335+M323</f>
        <v>0</v>
      </c>
      <c r="N456" s="209">
        <f t="shared" si="716"/>
        <v>12451.4928</v>
      </c>
      <c r="O456" s="209">
        <f t="shared" si="716"/>
        <v>12451.4928</v>
      </c>
      <c r="P456" s="209">
        <f>P383+P335+P323</f>
        <v>2</v>
      </c>
      <c r="Q456" s="209">
        <f t="shared" si="717"/>
        <v>7004.4654099999998</v>
      </c>
      <c r="R456" s="209">
        <f t="shared" si="717"/>
        <v>7004.4654099999998</v>
      </c>
      <c r="S456" s="209">
        <f>S383+S335+S323</f>
        <v>1</v>
      </c>
      <c r="T456" s="209">
        <f t="shared" si="718"/>
        <v>6022.0247799999997</v>
      </c>
      <c r="U456" s="209">
        <f t="shared" si="718"/>
        <v>6022.0247799999997</v>
      </c>
      <c r="V456" s="209">
        <f>V383+V335+V323</f>
        <v>0</v>
      </c>
      <c r="W456" s="209">
        <f t="shared" si="719"/>
        <v>5345.0849600000001</v>
      </c>
      <c r="X456" s="209">
        <f t="shared" si="719"/>
        <v>5345.0849600000001</v>
      </c>
      <c r="Y456" s="209">
        <f>Y383+Y335+Y323</f>
        <v>0</v>
      </c>
      <c r="Z456" s="209">
        <f t="shared" si="720"/>
        <v>3340.5727199999997</v>
      </c>
      <c r="AA456" s="209">
        <f t="shared" si="720"/>
        <v>3340.5727199999997</v>
      </c>
      <c r="AB456" s="209">
        <f>AB383+AB335+AB323</f>
        <v>0</v>
      </c>
      <c r="AC456" s="209">
        <f t="shared" si="721"/>
        <v>3127.26143</v>
      </c>
      <c r="AD456" s="209">
        <f t="shared" si="721"/>
        <v>3127.26143</v>
      </c>
      <c r="AE456" s="209">
        <f>AE383+AE335+AE323</f>
        <v>0</v>
      </c>
      <c r="AF456" s="209">
        <f t="shared" si="722"/>
        <v>2636.95966</v>
      </c>
      <c r="AG456" s="209">
        <f t="shared" si="722"/>
        <v>2636.95966</v>
      </c>
      <c r="AH456" s="209">
        <f>AH383+AH335+AH323</f>
        <v>0</v>
      </c>
      <c r="AI456" s="209">
        <f t="shared" si="723"/>
        <v>5788</v>
      </c>
      <c r="AJ456" s="209">
        <f t="shared" si="723"/>
        <v>0</v>
      </c>
      <c r="AK456" s="207">
        <f>AK383+AK335+AK323</f>
        <v>0</v>
      </c>
      <c r="AL456" s="209">
        <f t="shared" si="724"/>
        <v>3999.93318</v>
      </c>
      <c r="AM456" s="209">
        <f t="shared" si="724"/>
        <v>0</v>
      </c>
      <c r="AN456" s="209">
        <f>AN383+AN335+AN323</f>
        <v>0</v>
      </c>
      <c r="AO456" s="209">
        <f t="shared" si="725"/>
        <v>9161.3061899999993</v>
      </c>
      <c r="AP456" s="209">
        <f t="shared" si="725"/>
        <v>0</v>
      </c>
      <c r="AQ456" s="207">
        <f>AQ383+AQ335+AQ323</f>
        <v>0</v>
      </c>
      <c r="AR456" s="334"/>
    </row>
    <row r="457" spans="1:44" ht="20.25" customHeight="1">
      <c r="A457" s="411"/>
      <c r="B457" s="412"/>
      <c r="C457" s="413"/>
      <c r="D457" s="131" t="s">
        <v>43</v>
      </c>
      <c r="E457" s="209">
        <f>E324+E336+E384</f>
        <v>387248.83911000006</v>
      </c>
      <c r="F457" s="209">
        <f t="shared" si="711"/>
        <v>324235.4712400001</v>
      </c>
      <c r="G457" s="208">
        <f t="shared" si="712"/>
        <v>83.727938858429823</v>
      </c>
      <c r="H457" s="209">
        <f t="shared" si="713"/>
        <v>38929.160000000003</v>
      </c>
      <c r="I457" s="209">
        <f t="shared" si="713"/>
        <v>38929.160000000003</v>
      </c>
      <c r="J457" s="209">
        <f>J384+J336+J324</f>
        <v>0</v>
      </c>
      <c r="K457" s="209">
        <f t="shared" si="715"/>
        <v>93064.908870000014</v>
      </c>
      <c r="L457" s="209">
        <f t="shared" si="715"/>
        <v>93064.908870000014</v>
      </c>
      <c r="M457" s="209">
        <f>M384+M336+M324</f>
        <v>1</v>
      </c>
      <c r="N457" s="209">
        <f t="shared" si="716"/>
        <v>9755.88148</v>
      </c>
      <c r="O457" s="209">
        <f t="shared" si="716"/>
        <v>9755.88148</v>
      </c>
      <c r="P457" s="209">
        <f>P384+P336+P324</f>
        <v>2</v>
      </c>
      <c r="Q457" s="209">
        <f t="shared" si="717"/>
        <v>22698.91878</v>
      </c>
      <c r="R457" s="209">
        <f t="shared" si="717"/>
        <v>22698.91878</v>
      </c>
      <c r="S457" s="209">
        <f>S384+S336+S324</f>
        <v>3</v>
      </c>
      <c r="T457" s="209">
        <f t="shared" si="718"/>
        <v>43787.370300000002</v>
      </c>
      <c r="U457" s="209">
        <f t="shared" si="718"/>
        <v>43787.370300000002</v>
      </c>
      <c r="V457" s="209">
        <f>V384+V336+V324</f>
        <v>0</v>
      </c>
      <c r="W457" s="209">
        <f t="shared" si="719"/>
        <v>3261.01829</v>
      </c>
      <c r="X457" s="209">
        <f t="shared" si="719"/>
        <v>3261.01829</v>
      </c>
      <c r="Y457" s="209">
        <f>Y384+Y336+Y324</f>
        <v>0</v>
      </c>
      <c r="Z457" s="209">
        <f t="shared" si="720"/>
        <v>26544.663820000002</v>
      </c>
      <c r="AA457" s="209">
        <f t="shared" si="720"/>
        <v>26544.663820000002</v>
      </c>
      <c r="AB457" s="209">
        <f>AB384+AB336+AB324</f>
        <v>0</v>
      </c>
      <c r="AC457" s="209">
        <f t="shared" si="721"/>
        <v>22725.320620000002</v>
      </c>
      <c r="AD457" s="209">
        <f t="shared" si="721"/>
        <v>22725.320620000002</v>
      </c>
      <c r="AE457" s="209">
        <f>AE384+AE336+AE324</f>
        <v>0</v>
      </c>
      <c r="AF457" s="209">
        <f t="shared" si="722"/>
        <v>63468.229080000005</v>
      </c>
      <c r="AG457" s="209">
        <f t="shared" si="722"/>
        <v>63468.229080000005</v>
      </c>
      <c r="AH457" s="209">
        <f>AH384+AH336+AH324</f>
        <v>0</v>
      </c>
      <c r="AI457" s="209">
        <f t="shared" si="723"/>
        <v>40501.857949999998</v>
      </c>
      <c r="AJ457" s="209">
        <f t="shared" si="723"/>
        <v>0</v>
      </c>
      <c r="AK457" s="207">
        <f>AK384+AK336+AK324</f>
        <v>0</v>
      </c>
      <c r="AL457" s="209">
        <f t="shared" si="724"/>
        <v>2569.0920500000002</v>
      </c>
      <c r="AM457" s="209">
        <f t="shared" si="724"/>
        <v>0</v>
      </c>
      <c r="AN457" s="209">
        <f>AN384+AN336+AN324</f>
        <v>0</v>
      </c>
      <c r="AO457" s="209">
        <f t="shared" si="725"/>
        <v>19942.417870000005</v>
      </c>
      <c r="AP457" s="209">
        <f t="shared" si="725"/>
        <v>0</v>
      </c>
      <c r="AQ457" s="207">
        <f>AQ384+AQ336+AQ324</f>
        <v>0</v>
      </c>
      <c r="AR457" s="334"/>
    </row>
    <row r="458" spans="1:44" ht="15" customHeight="1">
      <c r="A458" s="408" t="s">
        <v>513</v>
      </c>
      <c r="B458" s="409"/>
      <c r="C458" s="410"/>
      <c r="D458" s="114" t="s">
        <v>41</v>
      </c>
      <c r="E458" s="208">
        <f>SUM(E459:E461)</f>
        <v>97410.935089999984</v>
      </c>
      <c r="F458" s="208">
        <f>SUM(F459:F461)</f>
        <v>8077.718859999999</v>
      </c>
      <c r="G458" s="208">
        <f>F458/E458*100</f>
        <v>8.2924148634204435</v>
      </c>
      <c r="H458" s="208">
        <f>SUM(H459:H461)</f>
        <v>0</v>
      </c>
      <c r="I458" s="208">
        <f t="shared" ref="I458:AQ458" si="726">SUM(I459:I461)</f>
        <v>0</v>
      </c>
      <c r="J458" s="208">
        <f t="shared" si="726"/>
        <v>0</v>
      </c>
      <c r="K458" s="208">
        <f t="shared" si="726"/>
        <v>0</v>
      </c>
      <c r="L458" s="208">
        <f t="shared" si="726"/>
        <v>0</v>
      </c>
      <c r="M458" s="208">
        <f t="shared" si="726"/>
        <v>0</v>
      </c>
      <c r="N458" s="208">
        <f t="shared" si="726"/>
        <v>0</v>
      </c>
      <c r="O458" s="208">
        <f t="shared" si="726"/>
        <v>0</v>
      </c>
      <c r="P458" s="208">
        <f t="shared" si="726"/>
        <v>0</v>
      </c>
      <c r="Q458" s="208">
        <f t="shared" si="726"/>
        <v>27</v>
      </c>
      <c r="R458" s="208">
        <f t="shared" si="726"/>
        <v>27</v>
      </c>
      <c r="S458" s="208">
        <f t="shared" si="726"/>
        <v>301</v>
      </c>
      <c r="T458" s="208">
        <f t="shared" si="726"/>
        <v>0</v>
      </c>
      <c r="U458" s="208">
        <f t="shared" si="726"/>
        <v>0</v>
      </c>
      <c r="V458" s="208">
        <f t="shared" si="726"/>
        <v>0</v>
      </c>
      <c r="W458" s="208">
        <f t="shared" si="726"/>
        <v>0</v>
      </c>
      <c r="X458" s="208">
        <f t="shared" si="726"/>
        <v>0</v>
      </c>
      <c r="Y458" s="208">
        <f t="shared" si="726"/>
        <v>0</v>
      </c>
      <c r="Z458" s="208">
        <f t="shared" si="726"/>
        <v>2737.7258499999998</v>
      </c>
      <c r="AA458" s="208">
        <f t="shared" si="726"/>
        <v>2737.7258499999998</v>
      </c>
      <c r="AB458" s="208">
        <f t="shared" si="726"/>
        <v>0</v>
      </c>
      <c r="AC458" s="208">
        <f t="shared" si="726"/>
        <v>786.89279999999997</v>
      </c>
      <c r="AD458" s="208">
        <f t="shared" si="726"/>
        <v>786.89279999999997</v>
      </c>
      <c r="AE458" s="208">
        <f t="shared" si="726"/>
        <v>0</v>
      </c>
      <c r="AF458" s="208">
        <f t="shared" si="726"/>
        <v>85</v>
      </c>
      <c r="AG458" s="208">
        <f t="shared" si="726"/>
        <v>85</v>
      </c>
      <c r="AH458" s="208">
        <f t="shared" si="726"/>
        <v>0</v>
      </c>
      <c r="AI458" s="208">
        <f t="shared" si="726"/>
        <v>76045.915929999988</v>
      </c>
      <c r="AJ458" s="208">
        <f t="shared" si="726"/>
        <v>4441.1002099999996</v>
      </c>
      <c r="AK458" s="206">
        <f t="shared" si="726"/>
        <v>0</v>
      </c>
      <c r="AL458" s="208">
        <f t="shared" si="726"/>
        <v>11257.421119999999</v>
      </c>
      <c r="AM458" s="208">
        <f t="shared" si="726"/>
        <v>0</v>
      </c>
      <c r="AN458" s="208">
        <f t="shared" si="726"/>
        <v>0</v>
      </c>
      <c r="AO458" s="208">
        <f t="shared" si="726"/>
        <v>6470.9793900000004</v>
      </c>
      <c r="AP458" s="206">
        <f t="shared" si="726"/>
        <v>0</v>
      </c>
      <c r="AQ458" s="206">
        <f t="shared" si="726"/>
        <v>0</v>
      </c>
      <c r="AR458" s="333"/>
    </row>
    <row r="459" spans="1:44" ht="31.5">
      <c r="A459" s="411"/>
      <c r="B459" s="412"/>
      <c r="C459" s="413"/>
      <c r="D459" s="260" t="s">
        <v>37</v>
      </c>
      <c r="E459" s="209">
        <f t="shared" ref="E459:F461" si="727">E127+E214+E262+E266+E270+E274+E278+E282+E286+E290+E294+E298+E302+E171+E306+E310+E314</f>
        <v>2821</v>
      </c>
      <c r="F459" s="209">
        <f t="shared" si="727"/>
        <v>0</v>
      </c>
      <c r="G459" s="208">
        <f t="shared" ref="G459:G461" si="728">F459/E459*100</f>
        <v>0</v>
      </c>
      <c r="H459" s="209">
        <f>H127+H214+H262+H266+H270+H274+H278+H282+H286+H290+H294+H298+H302</f>
        <v>0</v>
      </c>
      <c r="I459" s="209">
        <f t="shared" ref="I459" si="729">I127+I214+I262+I266+I270+I274+I278+I282+I286+I290+I294+I298+I302</f>
        <v>0</v>
      </c>
      <c r="J459" s="209">
        <f>J214+J258</f>
        <v>0</v>
      </c>
      <c r="K459" s="209">
        <f t="shared" ref="K459:L459" si="730">K127+K214+K262+K266+K270+K274+K278+K282+K286+K290+K294+K298+K302</f>
        <v>0</v>
      </c>
      <c r="L459" s="209">
        <f t="shared" si="730"/>
        <v>0</v>
      </c>
      <c r="M459" s="209">
        <f>M214+M258</f>
        <v>0</v>
      </c>
      <c r="N459" s="209">
        <f t="shared" ref="N459:O459" si="731">N127+N214+N262+N266+N270+N274+N278+N282+N286+N290+N294+N298+N302</f>
        <v>0</v>
      </c>
      <c r="O459" s="209">
        <f t="shared" si="731"/>
        <v>0</v>
      </c>
      <c r="P459" s="209">
        <f>P214+P258</f>
        <v>0</v>
      </c>
      <c r="Q459" s="209">
        <f t="shared" ref="Q459:R459" si="732">Q127+Q214+Q262+Q266+Q270+Q274+Q278+Q282+Q286+Q290+Q294+Q298+Q302</f>
        <v>0</v>
      </c>
      <c r="R459" s="209">
        <f t="shared" si="732"/>
        <v>0</v>
      </c>
      <c r="S459" s="209">
        <f>S214+S258</f>
        <v>0</v>
      </c>
      <c r="T459" s="209">
        <f t="shared" ref="T459:U459" si="733">T127+T214+T262+T266+T270+T274+T278+T282+T286+T290+T294+T298+T302</f>
        <v>0</v>
      </c>
      <c r="U459" s="209">
        <f t="shared" si="733"/>
        <v>0</v>
      </c>
      <c r="V459" s="209">
        <f>V214+V258</f>
        <v>0</v>
      </c>
      <c r="W459" s="209">
        <f t="shared" ref="W459:X459" si="734">W127+W214+W262+W266+W270+W274+W278+W282+W286+W290+W294+W298+W302</f>
        <v>0</v>
      </c>
      <c r="X459" s="209">
        <f t="shared" si="734"/>
        <v>0</v>
      </c>
      <c r="Y459" s="209">
        <f>Y214+Y258</f>
        <v>0</v>
      </c>
      <c r="Z459" s="209">
        <f t="shared" ref="Z459:AA459" si="735">Z127+Z214+Z262+Z266+Z270+Z274+Z278+Z282+Z286+Z290+Z294+Z298+Z302</f>
        <v>0</v>
      </c>
      <c r="AA459" s="209">
        <f t="shared" si="735"/>
        <v>0</v>
      </c>
      <c r="AB459" s="209">
        <f>AB214+AB258</f>
        <v>0</v>
      </c>
      <c r="AC459" s="209">
        <f t="shared" ref="AC459:AD461" si="736">AC127+AC214+AC262+AC266+AC270+AC274+AC278+AC282+AC286+AC290+AC294+AC298+AC302+AC171+AC306+AC310+AC314</f>
        <v>0</v>
      </c>
      <c r="AD459" s="209">
        <f t="shared" si="736"/>
        <v>0</v>
      </c>
      <c r="AE459" s="209">
        <f>AE214+AE258</f>
        <v>0</v>
      </c>
      <c r="AF459" s="209">
        <f t="shared" ref="AF459:AG461" si="737">AF127+AF214+AF262+AF266+AF270+AF274+AF278+AF282+AF286+AF290+AF294+AF298+AF302+AF171+AF306+AF310+AF314</f>
        <v>0</v>
      </c>
      <c r="AG459" s="209">
        <f t="shared" si="737"/>
        <v>0</v>
      </c>
      <c r="AH459" s="209">
        <f>AH214+AH258</f>
        <v>0</v>
      </c>
      <c r="AI459" s="209">
        <f t="shared" ref="AI459:AJ461" si="738">AI127+AI214+AI262+AI266+AI270+AI274+AI278+AI282+AI286+AI290+AI294+AI298+AI302+AI171+AI306+AI310+AI314</f>
        <v>2821</v>
      </c>
      <c r="AJ459" s="209">
        <f t="shared" si="738"/>
        <v>0</v>
      </c>
      <c r="AK459" s="207">
        <f>AK214+AK258</f>
        <v>0</v>
      </c>
      <c r="AL459" s="209">
        <f t="shared" ref="AL459:AM461" si="739">AL127+AL214+AL262+AL266+AL270+AL274+AL278+AL282+AL286+AL290+AL294+AL298+AL302+AL171+AL306+AL310+AL314</f>
        <v>0</v>
      </c>
      <c r="AM459" s="209">
        <f t="shared" si="739"/>
        <v>0</v>
      </c>
      <c r="AN459" s="209">
        <f>AN214+AN258</f>
        <v>0</v>
      </c>
      <c r="AO459" s="209">
        <f t="shared" ref="AO459:AP461" si="740">AO127+AO214+AO262+AO266+AO270+AO274+AO278+AO282+AO286+AO290+AO294+AO298+AO302+AO171+AO306+AO310+AO314</f>
        <v>0</v>
      </c>
      <c r="AP459" s="209">
        <f t="shared" si="740"/>
        <v>0</v>
      </c>
      <c r="AQ459" s="207">
        <f>AQ214+AQ258</f>
        <v>0</v>
      </c>
      <c r="AR459" s="334"/>
    </row>
    <row r="460" spans="1:44" ht="32.450000000000003" customHeight="1">
      <c r="A460" s="411"/>
      <c r="B460" s="412"/>
      <c r="C460" s="413"/>
      <c r="D460" s="260" t="s">
        <v>2</v>
      </c>
      <c r="E460" s="209">
        <f t="shared" si="727"/>
        <v>22508.00215</v>
      </c>
      <c r="F460" s="209">
        <f t="shared" si="727"/>
        <v>0</v>
      </c>
      <c r="G460" s="208">
        <f t="shared" si="728"/>
        <v>0</v>
      </c>
      <c r="H460" s="209">
        <f>H128+H215+H263+H267+H271+H275+H279+H283+H287+H291+H295+H299+H303+H172</f>
        <v>0</v>
      </c>
      <c r="I460" s="209">
        <f>I128+I215+I263+I267+I271+I275+I279+I283+I287+I291+I295+I299+I303+I172</f>
        <v>0</v>
      </c>
      <c r="J460" s="209">
        <f>J215+J259</f>
        <v>0</v>
      </c>
      <c r="K460" s="209">
        <f>K128+K215+K263+K267+K271+K275+K279+K283+K287+K291+K295+K299+K303+K172</f>
        <v>0</v>
      </c>
      <c r="L460" s="209">
        <f>L128+L215+L263+L267+L271+L275+L279+L283+L287+L291+L295+L299+L303+L172</f>
        <v>0</v>
      </c>
      <c r="M460" s="209">
        <f>M215+M259</f>
        <v>0</v>
      </c>
      <c r="N460" s="209">
        <f>N128+N215+N263+N267+N271+N275+N279+N283+N287+N291+N295+N299+N303+N172</f>
        <v>0</v>
      </c>
      <c r="O460" s="209">
        <f>O128+O215+O263+O267+O271+O275+O279+O283+O287+O291+O295+O299+O303+O172</f>
        <v>0</v>
      </c>
      <c r="P460" s="209">
        <f>P215+P259</f>
        <v>0</v>
      </c>
      <c r="Q460" s="209">
        <f>Q128+Q215+Q263+Q267+Q271+Q275+Q279+Q283+Q287+Q291+Q295+Q299+Q303+Q172</f>
        <v>0</v>
      </c>
      <c r="R460" s="209">
        <f>R128+R215+R263+R267+R271+R275+R279+R283+R287+R291+R295+R299+R303+R172</f>
        <v>0</v>
      </c>
      <c r="S460" s="209">
        <f>S215+S259</f>
        <v>0</v>
      </c>
      <c r="T460" s="209">
        <f>T128+T215+T263+T267+T271+T275+T279+T283+T287+T291+T295+T299+T303+T172</f>
        <v>0</v>
      </c>
      <c r="U460" s="209">
        <f>U128+U215+U263+U267+U271+U275+U279+U283+U287+U291+U295+U299+U303+U172</f>
        <v>0</v>
      </c>
      <c r="V460" s="209">
        <f>V215+V259</f>
        <v>0</v>
      </c>
      <c r="W460" s="209">
        <f>W128+W215+W263+W267+W271+W275+W279+W283+W287+W291+W295+W299+W303+W172</f>
        <v>0</v>
      </c>
      <c r="X460" s="209">
        <f>X128+X215+X263+X267+X271+X275+X279+X283+X287+X291+X295+X299+X303+X172</f>
        <v>0</v>
      </c>
      <c r="Y460" s="209">
        <f>Y215+Y259</f>
        <v>0</v>
      </c>
      <c r="Z460" s="209">
        <f>Z128+Z215+Z263+Z267+Z271+Z275+Z279+Z283+Z287+Z291+Z295+Z299+Z303+Z172</f>
        <v>0</v>
      </c>
      <c r="AA460" s="209">
        <f>AA128+AA215+AA263+AA267+AA271+AA275+AA279+AA283+AA287+AA291+AA295+AA299+AA303+AA172</f>
        <v>0</v>
      </c>
      <c r="AB460" s="209">
        <f>AB215+AB259</f>
        <v>0</v>
      </c>
      <c r="AC460" s="209">
        <f t="shared" si="736"/>
        <v>0</v>
      </c>
      <c r="AD460" s="209">
        <f t="shared" si="736"/>
        <v>0</v>
      </c>
      <c r="AE460" s="209">
        <f>AE215+AE259</f>
        <v>0</v>
      </c>
      <c r="AF460" s="209">
        <f t="shared" si="737"/>
        <v>0</v>
      </c>
      <c r="AG460" s="209">
        <f t="shared" si="737"/>
        <v>0</v>
      </c>
      <c r="AH460" s="209">
        <f>AH215+AH259</f>
        <v>0</v>
      </c>
      <c r="AI460" s="209">
        <f t="shared" si="738"/>
        <v>20814.7</v>
      </c>
      <c r="AJ460" s="209">
        <f t="shared" si="738"/>
        <v>0</v>
      </c>
      <c r="AK460" s="207">
        <f>AK215+AK259</f>
        <v>0</v>
      </c>
      <c r="AL460" s="209">
        <f t="shared" si="739"/>
        <v>0</v>
      </c>
      <c r="AM460" s="209">
        <f t="shared" si="739"/>
        <v>0</v>
      </c>
      <c r="AN460" s="209">
        <f>AN215+AN259</f>
        <v>0</v>
      </c>
      <c r="AO460" s="209">
        <f t="shared" si="740"/>
        <v>1693.30215</v>
      </c>
      <c r="AP460" s="209">
        <f t="shared" si="740"/>
        <v>0</v>
      </c>
      <c r="AQ460" s="207">
        <f>AQ215+AQ259</f>
        <v>0</v>
      </c>
      <c r="AR460" s="334"/>
    </row>
    <row r="461" spans="1:44" ht="20.25" customHeight="1">
      <c r="A461" s="411"/>
      <c r="B461" s="412"/>
      <c r="C461" s="413"/>
      <c r="D461" s="131" t="s">
        <v>43</v>
      </c>
      <c r="E461" s="209">
        <f t="shared" si="727"/>
        <v>72081.932939999984</v>
      </c>
      <c r="F461" s="209">
        <f t="shared" si="727"/>
        <v>8077.718859999999</v>
      </c>
      <c r="G461" s="208">
        <f t="shared" si="728"/>
        <v>11.206301677181413</v>
      </c>
      <c r="H461" s="209">
        <f>H129+H216+H264+H268+H272+H276+H280+H284+H288+H292+H296+H300+H304+H173</f>
        <v>0</v>
      </c>
      <c r="I461" s="209">
        <f>I129+I216+I264+I268+I272+I276+I280+I284+I288+I292+I296+I300+I304+I173</f>
        <v>0</v>
      </c>
      <c r="J461" s="209">
        <f>J216+J260</f>
        <v>0</v>
      </c>
      <c r="K461" s="209">
        <f>K129+K216+K264+K268+K272+K276+K280+K284+K288+K292+K296+K300+K304+K173</f>
        <v>0</v>
      </c>
      <c r="L461" s="209">
        <f>L129+L216+L264+L268+L272+L276+L280+L284+L288+L292+L296+L300+L304+L173</f>
        <v>0</v>
      </c>
      <c r="M461" s="209">
        <f>M216+M260</f>
        <v>0</v>
      </c>
      <c r="N461" s="209">
        <f>N129+N216+N264+N268+N272+N276+N280+N284+N288+N292+N296+N300+N304+N173</f>
        <v>0</v>
      </c>
      <c r="O461" s="209">
        <f>O129+O216+O264+O268+O272+O276+O280+O284+O288+O292+O296+O300+O304+O173</f>
        <v>0</v>
      </c>
      <c r="P461" s="209">
        <f>P216+P260</f>
        <v>0</v>
      </c>
      <c r="Q461" s="209">
        <f>Q129+Q216+Q264+Q268+Q272+Q276+Q280+Q284+Q288+Q292+Q296+Q300+Q304+Q173</f>
        <v>27</v>
      </c>
      <c r="R461" s="209">
        <f>R129+R216+R264+R268+R272+R276+R280+R284+R288+R292+R296+R300+R304+R173</f>
        <v>27</v>
      </c>
      <c r="S461" s="209">
        <f>S216+S260</f>
        <v>301</v>
      </c>
      <c r="T461" s="209">
        <f>T129+T216+T264+T268+T272+T276+T280+T284+T288+T292+T296+T300+T304+T173</f>
        <v>0</v>
      </c>
      <c r="U461" s="209">
        <f>U129+U216+U264+U268+U272+U276+U280+U284+U288+U292+U296+U300+U304+U173</f>
        <v>0</v>
      </c>
      <c r="V461" s="209">
        <f>V216+V260</f>
        <v>0</v>
      </c>
      <c r="W461" s="209">
        <f>W129+W216+W264+W268+W272+W276+W280+W284+W288+W292+W296+W300+W304+W173</f>
        <v>0</v>
      </c>
      <c r="X461" s="209">
        <f>X129+X216+X264+X268+X272+X276+X280+X284+X288+X292+X296+X300+X304+X173</f>
        <v>0</v>
      </c>
      <c r="Y461" s="209">
        <f>Y216+Y260</f>
        <v>0</v>
      </c>
      <c r="Z461" s="209">
        <f>Z129+Z216+Z264+Z268+Z272+Z276+Z280+Z284+Z288+Z292+Z296+Z300+Z304+Z173</f>
        <v>2737.7258499999998</v>
      </c>
      <c r="AA461" s="209">
        <f>AA129+AA216+AA264+AA268+AA272+AA276+AA280+AA284+AA288+AA292+AA296+AA300+AA304+AA173</f>
        <v>2737.7258499999998</v>
      </c>
      <c r="AB461" s="209">
        <f>AB216+AB260</f>
        <v>0</v>
      </c>
      <c r="AC461" s="209">
        <f t="shared" si="736"/>
        <v>786.89279999999997</v>
      </c>
      <c r="AD461" s="209">
        <f t="shared" si="736"/>
        <v>786.89279999999997</v>
      </c>
      <c r="AE461" s="209">
        <f>AE216+AE260</f>
        <v>0</v>
      </c>
      <c r="AF461" s="209">
        <f t="shared" si="737"/>
        <v>85</v>
      </c>
      <c r="AG461" s="209">
        <f t="shared" si="737"/>
        <v>85</v>
      </c>
      <c r="AH461" s="209">
        <f>AH216+AH260</f>
        <v>0</v>
      </c>
      <c r="AI461" s="209">
        <f t="shared" si="738"/>
        <v>52410.215929999991</v>
      </c>
      <c r="AJ461" s="209">
        <f t="shared" si="738"/>
        <v>4441.1002099999996</v>
      </c>
      <c r="AK461" s="207">
        <f>AK216+AK260</f>
        <v>0</v>
      </c>
      <c r="AL461" s="209">
        <f t="shared" si="739"/>
        <v>11257.421119999999</v>
      </c>
      <c r="AM461" s="209">
        <f t="shared" si="739"/>
        <v>0</v>
      </c>
      <c r="AN461" s="209">
        <f>AN216+AN260</f>
        <v>0</v>
      </c>
      <c r="AO461" s="209">
        <f t="shared" si="740"/>
        <v>4777.67724</v>
      </c>
      <c r="AP461" s="209">
        <f t="shared" si="740"/>
        <v>0</v>
      </c>
      <c r="AQ461" s="207">
        <f>AQ216+AQ260</f>
        <v>0</v>
      </c>
      <c r="AR461" s="334"/>
    </row>
    <row r="462" spans="1:44" ht="21" customHeight="1">
      <c r="A462" s="408" t="s">
        <v>514</v>
      </c>
      <c r="B462" s="409"/>
      <c r="C462" s="410"/>
      <c r="D462" s="115" t="s">
        <v>41</v>
      </c>
      <c r="E462" s="208">
        <f>SUM(E463:E465)</f>
        <v>32766.005299999997</v>
      </c>
      <c r="F462" s="208">
        <f>SUM(F463:F465)</f>
        <v>27004.931029999996</v>
      </c>
      <c r="G462" s="208">
        <f>F462/E462*100</f>
        <v>82.417526282949112</v>
      </c>
      <c r="H462" s="208">
        <f>H463+H464+H465</f>
        <v>0</v>
      </c>
      <c r="I462" s="208">
        <f t="shared" ref="I462:AQ462" si="741">SUM(I463:I465)</f>
        <v>0</v>
      </c>
      <c r="J462" s="208">
        <f t="shared" si="741"/>
        <v>0</v>
      </c>
      <c r="K462" s="208">
        <f>K463+K464+K465</f>
        <v>1598.7301299999999</v>
      </c>
      <c r="L462" s="208">
        <f t="shared" si="741"/>
        <v>1598.7301299999999</v>
      </c>
      <c r="M462" s="230">
        <f>L462/K462</f>
        <v>1</v>
      </c>
      <c r="N462" s="208">
        <f>N463+N464+N465</f>
        <v>24</v>
      </c>
      <c r="O462" s="208">
        <f t="shared" si="741"/>
        <v>24</v>
      </c>
      <c r="P462" s="230">
        <f>O462/N462</f>
        <v>1</v>
      </c>
      <c r="Q462" s="208">
        <f>Q463+Q464+Q465</f>
        <v>0</v>
      </c>
      <c r="R462" s="208">
        <f t="shared" si="741"/>
        <v>0</v>
      </c>
      <c r="S462" s="208">
        <f t="shared" si="741"/>
        <v>0</v>
      </c>
      <c r="T462" s="208">
        <f>T463+T464+T465</f>
        <v>0</v>
      </c>
      <c r="U462" s="208">
        <f t="shared" si="741"/>
        <v>0</v>
      </c>
      <c r="V462" s="208">
        <f t="shared" si="741"/>
        <v>0</v>
      </c>
      <c r="W462" s="208">
        <f>W463+W464+W465</f>
        <v>7306.9560000000001</v>
      </c>
      <c r="X462" s="208">
        <f t="shared" si="741"/>
        <v>7306.9560000000001</v>
      </c>
      <c r="Y462" s="230">
        <f>X462/W462</f>
        <v>1</v>
      </c>
      <c r="Z462" s="208">
        <f>Z463+Z464+Z465</f>
        <v>4466.4920999999995</v>
      </c>
      <c r="AA462" s="208">
        <f t="shared" si="741"/>
        <v>4466.4920999999995</v>
      </c>
      <c r="AB462" s="208">
        <f t="shared" si="741"/>
        <v>3</v>
      </c>
      <c r="AC462" s="208">
        <f>AC463+AC464+AC465</f>
        <v>10693.3002</v>
      </c>
      <c r="AD462" s="208">
        <f t="shared" si="741"/>
        <v>10693.3002</v>
      </c>
      <c r="AE462" s="208">
        <f t="shared" si="741"/>
        <v>2</v>
      </c>
      <c r="AF462" s="208">
        <f>AF463+AF464+AF465</f>
        <v>2915.4526000000001</v>
      </c>
      <c r="AG462" s="208">
        <f t="shared" si="741"/>
        <v>2915.4526000000001</v>
      </c>
      <c r="AH462" s="208">
        <f t="shared" si="741"/>
        <v>2</v>
      </c>
      <c r="AI462" s="208">
        <f>AI463+AI464+AI465</f>
        <v>0</v>
      </c>
      <c r="AJ462" s="208">
        <f t="shared" si="741"/>
        <v>0</v>
      </c>
      <c r="AK462" s="206">
        <f t="shared" si="741"/>
        <v>0</v>
      </c>
      <c r="AL462" s="208">
        <f>AL463+AL464+AL465</f>
        <v>5761.0739999999996</v>
      </c>
      <c r="AM462" s="208">
        <f t="shared" si="741"/>
        <v>0</v>
      </c>
      <c r="AN462" s="208">
        <f t="shared" si="741"/>
        <v>0</v>
      </c>
      <c r="AO462" s="208">
        <f>AO463+AO464+AO465</f>
        <v>2.7000000000000006E-4</v>
      </c>
      <c r="AP462" s="206">
        <f t="shared" si="741"/>
        <v>0</v>
      </c>
      <c r="AQ462" s="206">
        <f t="shared" si="741"/>
        <v>0</v>
      </c>
      <c r="AR462" s="333"/>
    </row>
    <row r="463" spans="1:44" ht="35.25" customHeight="1">
      <c r="A463" s="411"/>
      <c r="B463" s="412"/>
      <c r="C463" s="413"/>
      <c r="D463" s="260" t="s">
        <v>37</v>
      </c>
      <c r="E463" s="209">
        <f t="shared" ref="E463:F465" si="742">E200</f>
        <v>451.51337999999998</v>
      </c>
      <c r="F463" s="209">
        <f t="shared" si="742"/>
        <v>451.51335999999998</v>
      </c>
      <c r="G463" s="208">
        <f t="shared" ref="G463:G465" si="743">F463/E463*100</f>
        <v>99.999995570452413</v>
      </c>
      <c r="H463" s="209">
        <f t="shared" ref="H463:L465" si="744">H200</f>
        <v>0</v>
      </c>
      <c r="I463" s="209">
        <f t="shared" si="744"/>
        <v>0</v>
      </c>
      <c r="J463" s="209">
        <f t="shared" si="744"/>
        <v>0</v>
      </c>
      <c r="K463" s="209">
        <f t="shared" si="744"/>
        <v>119.01425999999999</v>
      </c>
      <c r="L463" s="209">
        <f t="shared" si="744"/>
        <v>119.01425999999999</v>
      </c>
      <c r="M463" s="230">
        <f t="shared" ref="M463:M465" si="745">L463/K463</f>
        <v>1</v>
      </c>
      <c r="N463" s="209">
        <f t="shared" ref="N463:O465" si="746">N200</f>
        <v>0</v>
      </c>
      <c r="O463" s="209">
        <f t="shared" si="746"/>
        <v>0</v>
      </c>
      <c r="P463" s="230" t="e">
        <f t="shared" ref="P463:P465" si="747">O463/N463</f>
        <v>#DIV/0!</v>
      </c>
      <c r="Q463" s="209">
        <f t="shared" ref="Q463:X465" si="748">Q200</f>
        <v>0</v>
      </c>
      <c r="R463" s="209">
        <f t="shared" si="748"/>
        <v>0</v>
      </c>
      <c r="S463" s="209">
        <f t="shared" si="748"/>
        <v>0</v>
      </c>
      <c r="T463" s="209">
        <f t="shared" si="748"/>
        <v>0</v>
      </c>
      <c r="U463" s="209">
        <f t="shared" si="748"/>
        <v>0</v>
      </c>
      <c r="V463" s="209">
        <f t="shared" si="748"/>
        <v>0</v>
      </c>
      <c r="W463" s="209">
        <f t="shared" si="748"/>
        <v>0</v>
      </c>
      <c r="X463" s="209">
        <f t="shared" si="748"/>
        <v>0</v>
      </c>
      <c r="Y463" s="230" t="e">
        <f t="shared" ref="Y463:Y465" si="749">X463/W463</f>
        <v>#DIV/0!</v>
      </c>
      <c r="Z463" s="209">
        <f t="shared" ref="Z463:AQ463" si="750">Z200</f>
        <v>332.4991</v>
      </c>
      <c r="AA463" s="209">
        <f t="shared" si="750"/>
        <v>332.4991</v>
      </c>
      <c r="AB463" s="209">
        <f t="shared" si="750"/>
        <v>1</v>
      </c>
      <c r="AC463" s="209">
        <f t="shared" si="750"/>
        <v>0</v>
      </c>
      <c r="AD463" s="209">
        <f t="shared" si="750"/>
        <v>0</v>
      </c>
      <c r="AE463" s="209">
        <f t="shared" si="750"/>
        <v>0</v>
      </c>
      <c r="AF463" s="209">
        <f t="shared" si="750"/>
        <v>0</v>
      </c>
      <c r="AG463" s="209">
        <f t="shared" si="750"/>
        <v>0</v>
      </c>
      <c r="AH463" s="209">
        <f t="shared" si="750"/>
        <v>0</v>
      </c>
      <c r="AI463" s="209">
        <f t="shared" si="750"/>
        <v>0</v>
      </c>
      <c r="AJ463" s="209">
        <f t="shared" si="750"/>
        <v>0</v>
      </c>
      <c r="AK463" s="207">
        <f t="shared" si="750"/>
        <v>0</v>
      </c>
      <c r="AL463" s="209">
        <f t="shared" si="750"/>
        <v>0</v>
      </c>
      <c r="AM463" s="209">
        <f t="shared" si="750"/>
        <v>0</v>
      </c>
      <c r="AN463" s="209">
        <f t="shared" si="750"/>
        <v>0</v>
      </c>
      <c r="AO463" s="209">
        <f t="shared" si="750"/>
        <v>2.0000000000000002E-5</v>
      </c>
      <c r="AP463" s="207">
        <f t="shared" si="750"/>
        <v>0</v>
      </c>
      <c r="AQ463" s="207">
        <f t="shared" si="750"/>
        <v>0</v>
      </c>
      <c r="AR463" s="334"/>
    </row>
    <row r="464" spans="1:44" ht="31.15" customHeight="1">
      <c r="A464" s="411"/>
      <c r="B464" s="412"/>
      <c r="C464" s="413"/>
      <c r="D464" s="260" t="s">
        <v>2</v>
      </c>
      <c r="E464" s="209">
        <f>E201</f>
        <v>29076.784429999996</v>
      </c>
      <c r="F464" s="209">
        <f t="shared" si="742"/>
        <v>23949.428329999995</v>
      </c>
      <c r="G464" s="208">
        <f t="shared" si="743"/>
        <v>82.366151551786288</v>
      </c>
      <c r="H464" s="209">
        <f t="shared" si="744"/>
        <v>0</v>
      </c>
      <c r="I464" s="209">
        <f t="shared" si="744"/>
        <v>0</v>
      </c>
      <c r="J464" s="209">
        <f t="shared" si="744"/>
        <v>0</v>
      </c>
      <c r="K464" s="209">
        <f t="shared" si="744"/>
        <v>1399.7791</v>
      </c>
      <c r="L464" s="209">
        <f t="shared" si="744"/>
        <v>1399.7791</v>
      </c>
      <c r="M464" s="230">
        <f t="shared" si="745"/>
        <v>1</v>
      </c>
      <c r="N464" s="209">
        <f t="shared" si="746"/>
        <v>24</v>
      </c>
      <c r="O464" s="209">
        <f t="shared" si="746"/>
        <v>24</v>
      </c>
      <c r="P464" s="230">
        <f t="shared" si="747"/>
        <v>1</v>
      </c>
      <c r="Q464" s="209">
        <f t="shared" si="748"/>
        <v>0</v>
      </c>
      <c r="R464" s="209">
        <f t="shared" si="748"/>
        <v>0</v>
      </c>
      <c r="S464" s="209">
        <f t="shared" si="748"/>
        <v>0</v>
      </c>
      <c r="T464" s="209">
        <f t="shared" si="748"/>
        <v>0</v>
      </c>
      <c r="U464" s="209">
        <f t="shared" si="748"/>
        <v>0</v>
      </c>
      <c r="V464" s="209">
        <f t="shared" si="748"/>
        <v>0</v>
      </c>
      <c r="W464" s="209">
        <f t="shared" si="748"/>
        <v>6503.1908400000002</v>
      </c>
      <c r="X464" s="209">
        <f t="shared" si="748"/>
        <v>6503.1908400000002</v>
      </c>
      <c r="Y464" s="230">
        <f t="shared" si="749"/>
        <v>1</v>
      </c>
      <c r="Z464" s="209">
        <f t="shared" ref="Z464:AQ464" si="751">Z201</f>
        <v>3910.6684</v>
      </c>
      <c r="AA464" s="209">
        <f t="shared" si="751"/>
        <v>3910.6684</v>
      </c>
      <c r="AB464" s="209">
        <f t="shared" si="751"/>
        <v>1</v>
      </c>
      <c r="AC464" s="209">
        <f t="shared" si="751"/>
        <v>9517.0371799999994</v>
      </c>
      <c r="AD464" s="209">
        <f t="shared" si="751"/>
        <v>9517.0371799999994</v>
      </c>
      <c r="AE464" s="209">
        <f t="shared" si="751"/>
        <v>1</v>
      </c>
      <c r="AF464" s="209">
        <f t="shared" si="751"/>
        <v>2594.75281</v>
      </c>
      <c r="AG464" s="209">
        <f t="shared" si="751"/>
        <v>2594.75281</v>
      </c>
      <c r="AH464" s="209">
        <f t="shared" si="751"/>
        <v>1</v>
      </c>
      <c r="AI464" s="209">
        <f t="shared" si="751"/>
        <v>0</v>
      </c>
      <c r="AJ464" s="209">
        <f t="shared" si="751"/>
        <v>0</v>
      </c>
      <c r="AK464" s="207">
        <f t="shared" si="751"/>
        <v>0</v>
      </c>
      <c r="AL464" s="209">
        <f t="shared" si="751"/>
        <v>5127.3558599999997</v>
      </c>
      <c r="AM464" s="209">
        <f t="shared" si="751"/>
        <v>0</v>
      </c>
      <c r="AN464" s="209">
        <f t="shared" si="751"/>
        <v>0</v>
      </c>
      <c r="AO464" s="209">
        <f t="shared" si="751"/>
        <v>2.4000000000000001E-4</v>
      </c>
      <c r="AP464" s="207">
        <f t="shared" si="751"/>
        <v>0</v>
      </c>
      <c r="AQ464" s="207">
        <f t="shared" si="751"/>
        <v>0</v>
      </c>
      <c r="AR464" s="334"/>
    </row>
    <row r="465" spans="1:44" ht="24.75" customHeight="1">
      <c r="A465" s="411"/>
      <c r="B465" s="412"/>
      <c r="C465" s="413"/>
      <c r="D465" s="131" t="s">
        <v>43</v>
      </c>
      <c r="E465" s="209">
        <f>E202</f>
        <v>3237.7074900000007</v>
      </c>
      <c r="F465" s="209">
        <f t="shared" si="742"/>
        <v>2603.9893400000005</v>
      </c>
      <c r="G465" s="208">
        <f t="shared" si="743"/>
        <v>80.426948637043182</v>
      </c>
      <c r="H465" s="209">
        <f t="shared" si="744"/>
        <v>0</v>
      </c>
      <c r="I465" s="209">
        <f t="shared" si="744"/>
        <v>0</v>
      </c>
      <c r="J465" s="209">
        <f t="shared" si="744"/>
        <v>0</v>
      </c>
      <c r="K465" s="209">
        <f t="shared" si="744"/>
        <v>79.936769999999996</v>
      </c>
      <c r="L465" s="209">
        <f t="shared" si="744"/>
        <v>79.936769999999996</v>
      </c>
      <c r="M465" s="230">
        <f t="shared" si="745"/>
        <v>1</v>
      </c>
      <c r="N465" s="209">
        <f t="shared" si="746"/>
        <v>0</v>
      </c>
      <c r="O465" s="209">
        <f t="shared" si="746"/>
        <v>0</v>
      </c>
      <c r="P465" s="230" t="e">
        <f t="shared" si="747"/>
        <v>#DIV/0!</v>
      </c>
      <c r="Q465" s="209">
        <f t="shared" si="748"/>
        <v>0</v>
      </c>
      <c r="R465" s="209">
        <f t="shared" si="748"/>
        <v>0</v>
      </c>
      <c r="S465" s="209">
        <f t="shared" si="748"/>
        <v>0</v>
      </c>
      <c r="T465" s="209">
        <f t="shared" si="748"/>
        <v>0</v>
      </c>
      <c r="U465" s="209">
        <f t="shared" si="748"/>
        <v>0</v>
      </c>
      <c r="V465" s="209">
        <f t="shared" si="748"/>
        <v>0</v>
      </c>
      <c r="W465" s="209">
        <f t="shared" si="748"/>
        <v>803.76516000000004</v>
      </c>
      <c r="X465" s="209">
        <f t="shared" si="748"/>
        <v>803.76516000000004</v>
      </c>
      <c r="Y465" s="230">
        <f t="shared" si="749"/>
        <v>1</v>
      </c>
      <c r="Z465" s="209">
        <f t="shared" ref="Z465:AQ465" si="752">Z202</f>
        <v>223.3246</v>
      </c>
      <c r="AA465" s="209">
        <f t="shared" si="752"/>
        <v>223.3246</v>
      </c>
      <c r="AB465" s="209">
        <f t="shared" si="752"/>
        <v>1</v>
      </c>
      <c r="AC465" s="209">
        <f t="shared" si="752"/>
        <v>1176.2630200000001</v>
      </c>
      <c r="AD465" s="209">
        <f t="shared" si="752"/>
        <v>1176.2630200000001</v>
      </c>
      <c r="AE465" s="209">
        <f t="shared" si="752"/>
        <v>1</v>
      </c>
      <c r="AF465" s="209">
        <f t="shared" si="752"/>
        <v>320.69979000000001</v>
      </c>
      <c r="AG465" s="209">
        <f t="shared" si="752"/>
        <v>320.69979000000001</v>
      </c>
      <c r="AH465" s="209">
        <f t="shared" si="752"/>
        <v>1</v>
      </c>
      <c r="AI465" s="209">
        <f t="shared" si="752"/>
        <v>0</v>
      </c>
      <c r="AJ465" s="209">
        <f t="shared" si="752"/>
        <v>0</v>
      </c>
      <c r="AK465" s="207">
        <f t="shared" si="752"/>
        <v>0</v>
      </c>
      <c r="AL465" s="209">
        <f t="shared" si="752"/>
        <v>633.71813999999995</v>
      </c>
      <c r="AM465" s="209">
        <f t="shared" si="752"/>
        <v>0</v>
      </c>
      <c r="AN465" s="209">
        <f t="shared" si="752"/>
        <v>0</v>
      </c>
      <c r="AO465" s="209">
        <f t="shared" si="752"/>
        <v>1.0000000000000001E-5</v>
      </c>
      <c r="AP465" s="207">
        <f t="shared" si="752"/>
        <v>0</v>
      </c>
      <c r="AQ465" s="207">
        <f t="shared" si="752"/>
        <v>0</v>
      </c>
      <c r="AR465" s="334"/>
    </row>
    <row r="466" spans="1:44" ht="21" customHeight="1">
      <c r="A466" s="319" t="s">
        <v>515</v>
      </c>
      <c r="B466" s="319"/>
      <c r="C466" s="319"/>
      <c r="D466" s="115" t="s">
        <v>41</v>
      </c>
      <c r="E466" s="208">
        <f>SUM(E467:E469)</f>
        <v>140787.68536999999</v>
      </c>
      <c r="F466" s="208">
        <f>SUM(F467:F469)</f>
        <v>25952.662310000003</v>
      </c>
      <c r="G466" s="208">
        <f>F466/E466*100</f>
        <v>18.433900835711995</v>
      </c>
      <c r="H466" s="208">
        <f>SUM(H467:H469)</f>
        <v>0</v>
      </c>
      <c r="I466" s="208">
        <f t="shared" ref="I466:AQ466" si="753">SUM(I467:I469)</f>
        <v>0</v>
      </c>
      <c r="J466" s="208">
        <f t="shared" si="753"/>
        <v>0</v>
      </c>
      <c r="K466" s="208">
        <f>SUM(K467:K469)</f>
        <v>0</v>
      </c>
      <c r="L466" s="208">
        <f t="shared" si="753"/>
        <v>0</v>
      </c>
      <c r="M466" s="208">
        <f t="shared" si="753"/>
        <v>0</v>
      </c>
      <c r="N466" s="208">
        <f>SUM(N467:N469)</f>
        <v>0</v>
      </c>
      <c r="O466" s="208">
        <f t="shared" si="753"/>
        <v>0</v>
      </c>
      <c r="P466" s="208">
        <f t="shared" si="753"/>
        <v>0</v>
      </c>
      <c r="Q466" s="208">
        <f>SUM(Q467:Q469)</f>
        <v>159.05000000000001</v>
      </c>
      <c r="R466" s="208">
        <f t="shared" si="753"/>
        <v>159.05000000000001</v>
      </c>
      <c r="S466" s="208">
        <f t="shared" si="753"/>
        <v>1</v>
      </c>
      <c r="T466" s="208">
        <f>SUM(T467:T469)</f>
        <v>0</v>
      </c>
      <c r="U466" s="208">
        <f t="shared" si="753"/>
        <v>0</v>
      </c>
      <c r="V466" s="208">
        <f t="shared" si="753"/>
        <v>2</v>
      </c>
      <c r="W466" s="208">
        <f>SUM(W467:W469)</f>
        <v>2804.6748400000001</v>
      </c>
      <c r="X466" s="208">
        <f t="shared" si="753"/>
        <v>2804.6748400000001</v>
      </c>
      <c r="Y466" s="208">
        <f t="shared" si="753"/>
        <v>2</v>
      </c>
      <c r="Z466" s="208">
        <f>SUM(Z467:Z469)</f>
        <v>0</v>
      </c>
      <c r="AA466" s="208">
        <f t="shared" si="753"/>
        <v>0</v>
      </c>
      <c r="AB466" s="208">
        <f t="shared" si="753"/>
        <v>2</v>
      </c>
      <c r="AC466" s="208">
        <f>SUM(AC467:AC469)</f>
        <v>7834.5788599999996</v>
      </c>
      <c r="AD466" s="208">
        <f t="shared" si="753"/>
        <v>7834.5788599999996</v>
      </c>
      <c r="AE466" s="254">
        <f>AD466/AC466</f>
        <v>1</v>
      </c>
      <c r="AF466" s="208">
        <f>SUM(AF467:AF469)</f>
        <v>15154.358610000001</v>
      </c>
      <c r="AG466" s="208">
        <f t="shared" si="753"/>
        <v>15154.358610000001</v>
      </c>
      <c r="AH466" s="208">
        <f t="shared" si="753"/>
        <v>0</v>
      </c>
      <c r="AI466" s="208">
        <f>SUM(AI467:AI469)</f>
        <v>44833.317340000001</v>
      </c>
      <c r="AJ466" s="208">
        <f t="shared" si="753"/>
        <v>0</v>
      </c>
      <c r="AK466" s="206">
        <f t="shared" si="753"/>
        <v>1</v>
      </c>
      <c r="AL466" s="208">
        <f>SUM(AL467:AL469)</f>
        <v>44986.475359999997</v>
      </c>
      <c r="AM466" s="208">
        <f t="shared" si="753"/>
        <v>0</v>
      </c>
      <c r="AN466" s="208">
        <f t="shared" si="753"/>
        <v>0</v>
      </c>
      <c r="AO466" s="208">
        <f>SUM(AO467:AO469)</f>
        <v>26984.494650000001</v>
      </c>
      <c r="AP466" s="206">
        <f t="shared" si="753"/>
        <v>0</v>
      </c>
      <c r="AQ466" s="206">
        <f t="shared" si="753"/>
        <v>0</v>
      </c>
      <c r="AR466" s="403"/>
    </row>
    <row r="467" spans="1:44" ht="35.25" customHeight="1">
      <c r="A467" s="319"/>
      <c r="B467" s="319"/>
      <c r="C467" s="319"/>
      <c r="D467" s="260" t="s">
        <v>37</v>
      </c>
      <c r="E467" s="209">
        <f t="shared" ref="E467:F469" si="754">E42+E46+E50+E70+E74+E78+E82+E86+E90+E94+E98+E102+E106+E110+E135+E139</f>
        <v>0</v>
      </c>
      <c r="F467" s="209">
        <f t="shared" si="754"/>
        <v>0</v>
      </c>
      <c r="G467" s="208" t="e">
        <f t="shared" ref="G467:G469" si="755">F467/E467*100</f>
        <v>#DIV/0!</v>
      </c>
      <c r="H467" s="209">
        <f t="shared" ref="H467:I469" si="756">H42+H46+H50+H70+H74+H78+H82+H86+H90+H94+H98+H102+H106+H110+H135+H139</f>
        <v>0</v>
      </c>
      <c r="I467" s="209">
        <f t="shared" si="756"/>
        <v>0</v>
      </c>
      <c r="J467" s="209">
        <f>J175+J114</f>
        <v>0</v>
      </c>
      <c r="K467" s="209">
        <f t="shared" ref="K467:L469" si="757">K42+K46+K50+K70+K74+K78+K82+K86+K90+K94+K98+K102+K106+K110+K135+K139</f>
        <v>0</v>
      </c>
      <c r="L467" s="209">
        <f t="shared" si="757"/>
        <v>0</v>
      </c>
      <c r="M467" s="209">
        <f>M175+M114</f>
        <v>0</v>
      </c>
      <c r="N467" s="209">
        <f t="shared" ref="N467:O469" si="758">N42+N46+N50+N70+N74+N78+N82+N86+N90+N94+N98+N102+N106+N110+N135+N139</f>
        <v>0</v>
      </c>
      <c r="O467" s="209">
        <f t="shared" si="758"/>
        <v>0</v>
      </c>
      <c r="P467" s="209">
        <f>P175+P114</f>
        <v>0</v>
      </c>
      <c r="Q467" s="209">
        <f t="shared" ref="Q467:R469" si="759">Q42+Q46+Q50+Q70+Q74+Q78+Q82+Q86+Q90+Q94+Q98+Q102+Q106+Q110+Q135+Q139</f>
        <v>0</v>
      </c>
      <c r="R467" s="209">
        <f t="shared" si="759"/>
        <v>0</v>
      </c>
      <c r="S467" s="209">
        <f>S175+S114</f>
        <v>0</v>
      </c>
      <c r="T467" s="209">
        <f t="shared" ref="T467:U469" si="760">T42+T46+T50+T70+T74+T78+T82+T86+T90+T94+T98+T102+T106+T110+T135+T139</f>
        <v>0</v>
      </c>
      <c r="U467" s="209">
        <f t="shared" si="760"/>
        <v>0</v>
      </c>
      <c r="V467" s="209">
        <f>V175+V114</f>
        <v>0</v>
      </c>
      <c r="W467" s="209">
        <f t="shared" ref="W467:X469" si="761">W42+W46+W50+W70+W74+W78+W82+W86+W90+W94+W98+W102+W106+W110+W135+W139</f>
        <v>0</v>
      </c>
      <c r="X467" s="209">
        <f t="shared" si="761"/>
        <v>0</v>
      </c>
      <c r="Y467" s="209">
        <f>Y175+Y114</f>
        <v>0</v>
      </c>
      <c r="Z467" s="209">
        <f t="shared" ref="Z467:AA469" si="762">Z42+Z46+Z50+Z70+Z74+Z78+Z82+Z86+Z90+Z94+Z98+Z102+Z106+Z110+Z135+Z139</f>
        <v>0</v>
      </c>
      <c r="AA467" s="209">
        <f t="shared" si="762"/>
        <v>0</v>
      </c>
      <c r="AB467" s="209">
        <f>AB175+AB114</f>
        <v>0</v>
      </c>
      <c r="AC467" s="209">
        <f t="shared" ref="AC467:AD469" si="763">AC42+AC46+AC50+AC70+AC74+AC78+AC82+AC86+AC90+AC94+AC98+AC102+AC106+AC110+AC135+AC139</f>
        <v>0</v>
      </c>
      <c r="AD467" s="209">
        <f t="shared" si="763"/>
        <v>0</v>
      </c>
      <c r="AE467" s="253">
        <f>AE175+AE114</f>
        <v>0</v>
      </c>
      <c r="AF467" s="209">
        <f t="shared" ref="AF467:AG469" si="764">AF42+AF46+AF50+AF70+AF74+AF78+AF82+AF86+AF90+AF94+AF98+AF102+AF106+AF110+AF135+AF139</f>
        <v>0</v>
      </c>
      <c r="AG467" s="209">
        <f t="shared" si="764"/>
        <v>0</v>
      </c>
      <c r="AH467" s="209">
        <f>AH175+AH114</f>
        <v>0</v>
      </c>
      <c r="AI467" s="209">
        <f t="shared" ref="AI467:AJ469" si="765">AI42+AI46+AI50+AI70+AI74+AI78+AI82+AI86+AI90+AI94+AI98+AI102+AI106+AI110+AI135+AI139</f>
        <v>0</v>
      </c>
      <c r="AJ467" s="209">
        <f t="shared" si="765"/>
        <v>0</v>
      </c>
      <c r="AK467" s="207">
        <f>AK175+AK114</f>
        <v>0</v>
      </c>
      <c r="AL467" s="209">
        <f t="shared" ref="AL467:AM469" si="766">AL42+AL46+AL50+AL70+AL74+AL78+AL82+AL86+AL90+AL94+AL98+AL102+AL106+AL110+AL135+AL139</f>
        <v>0</v>
      </c>
      <c r="AM467" s="209">
        <f t="shared" si="766"/>
        <v>0</v>
      </c>
      <c r="AN467" s="209">
        <f>AN175+AN114</f>
        <v>0</v>
      </c>
      <c r="AO467" s="209">
        <f t="shared" ref="AO467:AP469" si="767">AO42+AO46+AO50+AO70+AO74+AO78+AO82+AO86+AO90+AO94+AO98+AO102+AO106+AO110+AO135+AO139</f>
        <v>0</v>
      </c>
      <c r="AP467" s="209">
        <f t="shared" si="767"/>
        <v>0</v>
      </c>
      <c r="AQ467" s="207">
        <f>AQ175+AQ114</f>
        <v>0</v>
      </c>
      <c r="AR467" s="403"/>
    </row>
    <row r="468" spans="1:44" ht="31.15" customHeight="1">
      <c r="A468" s="319"/>
      <c r="B468" s="319"/>
      <c r="C468" s="319"/>
      <c r="D468" s="260" t="s">
        <v>2</v>
      </c>
      <c r="E468" s="209">
        <f>E43+E47+E51+E71+E75+E79+E83+E87+E91+E95+E99+E103+E107+E111+E136</f>
        <v>124529.33506</v>
      </c>
      <c r="F468" s="209">
        <f t="shared" si="754"/>
        <v>22956.314940000004</v>
      </c>
      <c r="G468" s="208">
        <f t="shared" si="755"/>
        <v>18.43446359762487</v>
      </c>
      <c r="H468" s="209">
        <f t="shared" si="756"/>
        <v>0</v>
      </c>
      <c r="I468" s="209">
        <f t="shared" si="756"/>
        <v>0</v>
      </c>
      <c r="J468" s="209">
        <f>J176+J115</f>
        <v>0</v>
      </c>
      <c r="K468" s="209">
        <f t="shared" si="757"/>
        <v>0</v>
      </c>
      <c r="L468" s="209">
        <f t="shared" si="757"/>
        <v>0</v>
      </c>
      <c r="M468" s="209">
        <f>M176+M115</f>
        <v>0</v>
      </c>
      <c r="N468" s="209">
        <f t="shared" si="758"/>
        <v>0</v>
      </c>
      <c r="O468" s="209">
        <f t="shared" si="758"/>
        <v>0</v>
      </c>
      <c r="P468" s="209">
        <f>P176+P115</f>
        <v>0</v>
      </c>
      <c r="Q468" s="209">
        <f t="shared" si="759"/>
        <v>0</v>
      </c>
      <c r="R468" s="209">
        <f t="shared" si="759"/>
        <v>0</v>
      </c>
      <c r="S468" s="209">
        <f>S176+S115</f>
        <v>0</v>
      </c>
      <c r="T468" s="209">
        <f t="shared" si="760"/>
        <v>0</v>
      </c>
      <c r="U468" s="209">
        <f t="shared" si="760"/>
        <v>0</v>
      </c>
      <c r="V468" s="209">
        <f>V176+V115</f>
        <v>1</v>
      </c>
      <c r="W468" s="209">
        <f t="shared" si="761"/>
        <v>2496.1606000000002</v>
      </c>
      <c r="X468" s="209">
        <f t="shared" si="761"/>
        <v>2496.1606000000002</v>
      </c>
      <c r="Y468" s="209">
        <f>Y176+Y115</f>
        <v>1</v>
      </c>
      <c r="Z468" s="209">
        <f t="shared" si="762"/>
        <v>0</v>
      </c>
      <c r="AA468" s="209">
        <f t="shared" si="762"/>
        <v>0</v>
      </c>
      <c r="AB468" s="209">
        <f>AB176+AB115</f>
        <v>0</v>
      </c>
      <c r="AC468" s="209">
        <f t="shared" si="763"/>
        <v>6972.7751799999996</v>
      </c>
      <c r="AD468" s="209">
        <f t="shared" si="763"/>
        <v>6972.7751799999996</v>
      </c>
      <c r="AE468" s="253">
        <f>AD468/AC468</f>
        <v>1</v>
      </c>
      <c r="AF468" s="209">
        <f t="shared" si="764"/>
        <v>13487.37916</v>
      </c>
      <c r="AG468" s="209">
        <f t="shared" si="764"/>
        <v>13487.37916</v>
      </c>
      <c r="AH468" s="209">
        <f>AH176+AH115</f>
        <v>0</v>
      </c>
      <c r="AI468" s="209">
        <f t="shared" si="765"/>
        <v>39901.652399999999</v>
      </c>
      <c r="AJ468" s="209">
        <f t="shared" si="765"/>
        <v>0</v>
      </c>
      <c r="AK468" s="207">
        <f>AK176+AK115</f>
        <v>0</v>
      </c>
      <c r="AL468" s="209">
        <f t="shared" si="766"/>
        <v>39462.800539999997</v>
      </c>
      <c r="AM468" s="209">
        <f t="shared" si="766"/>
        <v>0</v>
      </c>
      <c r="AN468" s="209">
        <f>AN176+AN115</f>
        <v>0</v>
      </c>
      <c r="AO468" s="209">
        <f t="shared" si="767"/>
        <v>23961.212390000001</v>
      </c>
      <c r="AP468" s="209">
        <f t="shared" si="767"/>
        <v>0</v>
      </c>
      <c r="AQ468" s="207">
        <f>AQ176+AQ115</f>
        <v>0</v>
      </c>
      <c r="AR468" s="403"/>
    </row>
    <row r="469" spans="1:44" ht="24.75" customHeight="1">
      <c r="A469" s="319"/>
      <c r="B469" s="319"/>
      <c r="C469" s="319"/>
      <c r="D469" s="261" t="s">
        <v>43</v>
      </c>
      <c r="E469" s="209">
        <f>E44+E48+E52+E72+E76+E80+E84+E88+E92+E96+E100+E104+E108+E112+E137</f>
        <v>16258.350310000002</v>
      </c>
      <c r="F469" s="209">
        <f t="shared" si="754"/>
        <v>2996.3473699999995</v>
      </c>
      <c r="G469" s="208">
        <f t="shared" si="755"/>
        <v>18.429590412731116</v>
      </c>
      <c r="H469" s="209">
        <f t="shared" si="756"/>
        <v>0</v>
      </c>
      <c r="I469" s="209">
        <f t="shared" si="756"/>
        <v>0</v>
      </c>
      <c r="J469" s="209">
        <f>J177+J116</f>
        <v>0</v>
      </c>
      <c r="K469" s="209">
        <f t="shared" si="757"/>
        <v>0</v>
      </c>
      <c r="L469" s="209">
        <f t="shared" si="757"/>
        <v>0</v>
      </c>
      <c r="M469" s="209">
        <f>M177+M116</f>
        <v>0</v>
      </c>
      <c r="N469" s="209">
        <f t="shared" si="758"/>
        <v>0</v>
      </c>
      <c r="O469" s="209">
        <f t="shared" si="758"/>
        <v>0</v>
      </c>
      <c r="P469" s="209">
        <f>P177+P116</f>
        <v>0</v>
      </c>
      <c r="Q469" s="209">
        <f t="shared" si="759"/>
        <v>159.05000000000001</v>
      </c>
      <c r="R469" s="209">
        <f t="shared" si="759"/>
        <v>159.05000000000001</v>
      </c>
      <c r="S469" s="209">
        <f>S177+S116</f>
        <v>1</v>
      </c>
      <c r="T469" s="209">
        <f t="shared" si="760"/>
        <v>0</v>
      </c>
      <c r="U469" s="209">
        <f t="shared" si="760"/>
        <v>0</v>
      </c>
      <c r="V469" s="209">
        <f>V177+V116</f>
        <v>1</v>
      </c>
      <c r="W469" s="209">
        <f t="shared" si="761"/>
        <v>308.51423999999997</v>
      </c>
      <c r="X469" s="209">
        <f t="shared" si="761"/>
        <v>308.51423999999997</v>
      </c>
      <c r="Y469" s="209">
        <f>Y177+Y116</f>
        <v>1</v>
      </c>
      <c r="Z469" s="209">
        <f t="shared" si="762"/>
        <v>0</v>
      </c>
      <c r="AA469" s="209">
        <f t="shared" si="762"/>
        <v>0</v>
      </c>
      <c r="AB469" s="209">
        <f>AB177+AB116</f>
        <v>2</v>
      </c>
      <c r="AC469" s="209">
        <f t="shared" si="763"/>
        <v>861.80367999999999</v>
      </c>
      <c r="AD469" s="209">
        <f t="shared" si="763"/>
        <v>861.80367999999999</v>
      </c>
      <c r="AE469" s="253">
        <f>AD469/AC469</f>
        <v>1</v>
      </c>
      <c r="AF469" s="209">
        <f t="shared" si="764"/>
        <v>1666.97945</v>
      </c>
      <c r="AG469" s="209">
        <f t="shared" si="764"/>
        <v>1666.97945</v>
      </c>
      <c r="AH469" s="209">
        <f>AH177+AH116</f>
        <v>0</v>
      </c>
      <c r="AI469" s="209">
        <f t="shared" si="765"/>
        <v>4931.6649400000006</v>
      </c>
      <c r="AJ469" s="209">
        <f t="shared" si="765"/>
        <v>0</v>
      </c>
      <c r="AK469" s="207">
        <f>AK177+AK116</f>
        <v>1</v>
      </c>
      <c r="AL469" s="209">
        <f t="shared" si="766"/>
        <v>5523.6748200000002</v>
      </c>
      <c r="AM469" s="209">
        <f t="shared" si="766"/>
        <v>0</v>
      </c>
      <c r="AN469" s="209">
        <f>AN177+AN116</f>
        <v>0</v>
      </c>
      <c r="AO469" s="209">
        <f t="shared" si="767"/>
        <v>3023.28226</v>
      </c>
      <c r="AP469" s="209">
        <f t="shared" si="767"/>
        <v>0</v>
      </c>
      <c r="AQ469" s="207">
        <f>AQ177+AQ116</f>
        <v>0</v>
      </c>
      <c r="AR469" s="403"/>
    </row>
    <row r="470" spans="1:44" ht="21" hidden="1" customHeight="1">
      <c r="A470" s="319" t="s">
        <v>539</v>
      </c>
      <c r="B470" s="319"/>
      <c r="C470" s="319"/>
      <c r="D470" s="115" t="s">
        <v>41</v>
      </c>
      <c r="E470" s="208">
        <f>SUM(E471:E473)</f>
        <v>0</v>
      </c>
      <c r="F470" s="208">
        <f>SUM(F471:F473)</f>
        <v>0</v>
      </c>
      <c r="G470" s="208" t="e">
        <f>F470/E470*100</f>
        <v>#DIV/0!</v>
      </c>
      <c r="H470" s="208">
        <f>SUM(H471:H473)</f>
        <v>0</v>
      </c>
      <c r="I470" s="208">
        <f t="shared" ref="I470:AQ470" si="768">SUM(I471:I473)</f>
        <v>0</v>
      </c>
      <c r="J470" s="208">
        <f t="shared" si="768"/>
        <v>0</v>
      </c>
      <c r="K470" s="208">
        <f t="shared" si="768"/>
        <v>0</v>
      </c>
      <c r="L470" s="208">
        <f t="shared" si="768"/>
        <v>0</v>
      </c>
      <c r="M470" s="208">
        <f t="shared" si="768"/>
        <v>0</v>
      </c>
      <c r="N470" s="208">
        <f t="shared" si="768"/>
        <v>0</v>
      </c>
      <c r="O470" s="208">
        <f t="shared" si="768"/>
        <v>0</v>
      </c>
      <c r="P470" s="208">
        <f t="shared" si="768"/>
        <v>0</v>
      </c>
      <c r="Q470" s="208">
        <f t="shared" si="768"/>
        <v>0</v>
      </c>
      <c r="R470" s="208">
        <f t="shared" si="768"/>
        <v>0</v>
      </c>
      <c r="S470" s="208">
        <f t="shared" si="768"/>
        <v>0</v>
      </c>
      <c r="T470" s="208">
        <f t="shared" si="768"/>
        <v>0</v>
      </c>
      <c r="U470" s="208">
        <f t="shared" si="768"/>
        <v>0</v>
      </c>
      <c r="V470" s="208">
        <f t="shared" si="768"/>
        <v>0</v>
      </c>
      <c r="W470" s="208">
        <f t="shared" si="768"/>
        <v>0</v>
      </c>
      <c r="X470" s="208">
        <f t="shared" si="768"/>
        <v>0</v>
      </c>
      <c r="Y470" s="208">
        <f t="shared" si="768"/>
        <v>0</v>
      </c>
      <c r="Z470" s="208">
        <f t="shared" si="768"/>
        <v>80</v>
      </c>
      <c r="AA470" s="208">
        <f t="shared" si="768"/>
        <v>80</v>
      </c>
      <c r="AB470" s="208">
        <f t="shared" si="768"/>
        <v>0</v>
      </c>
      <c r="AC470" s="208">
        <f t="shared" si="768"/>
        <v>0</v>
      </c>
      <c r="AD470" s="208">
        <f t="shared" si="768"/>
        <v>0</v>
      </c>
      <c r="AE470" s="208">
        <f t="shared" si="768"/>
        <v>2</v>
      </c>
      <c r="AF470" s="208">
        <f t="shared" si="768"/>
        <v>4202.2133700000004</v>
      </c>
      <c r="AG470" s="208">
        <f t="shared" si="768"/>
        <v>4202.2133700000004</v>
      </c>
      <c r="AH470" s="208">
        <f t="shared" si="768"/>
        <v>0</v>
      </c>
      <c r="AI470" s="208">
        <f t="shared" si="768"/>
        <v>419.86</v>
      </c>
      <c r="AJ470" s="208">
        <f t="shared" si="768"/>
        <v>0</v>
      </c>
      <c r="AK470" s="206">
        <f t="shared" si="768"/>
        <v>0</v>
      </c>
      <c r="AL470" s="208">
        <f t="shared" si="768"/>
        <v>1120</v>
      </c>
      <c r="AM470" s="208">
        <f t="shared" si="768"/>
        <v>0</v>
      </c>
      <c r="AN470" s="208">
        <f t="shared" si="768"/>
        <v>0</v>
      </c>
      <c r="AO470" s="208">
        <f t="shared" si="768"/>
        <v>0</v>
      </c>
      <c r="AP470" s="206">
        <f t="shared" si="768"/>
        <v>0</v>
      </c>
      <c r="AQ470" s="206">
        <f t="shared" si="768"/>
        <v>0</v>
      </c>
      <c r="AR470" s="403"/>
    </row>
    <row r="471" spans="1:44" ht="35.25" hidden="1" customHeight="1">
      <c r="A471" s="319"/>
      <c r="B471" s="319"/>
      <c r="C471" s="319"/>
      <c r="D471" s="260" t="s">
        <v>37</v>
      </c>
      <c r="E471" s="209"/>
      <c r="F471" s="209"/>
      <c r="G471" s="208" t="e">
        <f t="shared" ref="G471:G473" si="769">F471/E471*100</f>
        <v>#DIV/0!</v>
      </c>
      <c r="H471" s="209">
        <f>H54+H58+H62+H66+H448</f>
        <v>0</v>
      </c>
      <c r="I471" s="209">
        <f>I54+I58+I62+I66+I448</f>
        <v>0</v>
      </c>
      <c r="J471" s="209">
        <f>J448+J151+J326+J330</f>
        <v>0</v>
      </c>
      <c r="K471" s="209">
        <f>K54+K58+K62+K66+K448</f>
        <v>0</v>
      </c>
      <c r="L471" s="209">
        <f>L54+L58+L62+L66+L448</f>
        <v>0</v>
      </c>
      <c r="M471" s="209">
        <f>M448+M151+M326+M330</f>
        <v>0</v>
      </c>
      <c r="N471" s="209">
        <f>N54+N58+N62+N66+N448</f>
        <v>0</v>
      </c>
      <c r="O471" s="209">
        <f>O54+O58+O62+O66+O448</f>
        <v>0</v>
      </c>
      <c r="P471" s="209">
        <f>P448+P151+P326+P330</f>
        <v>0</v>
      </c>
      <c r="Q471" s="209">
        <f>Q54+Q58+Q62+Q66+Q448</f>
        <v>0</v>
      </c>
      <c r="R471" s="209">
        <f>R54+R58+R62+R66+R448</f>
        <v>0</v>
      </c>
      <c r="S471" s="209">
        <f>S448+S151+S326+S330</f>
        <v>0</v>
      </c>
      <c r="T471" s="209">
        <f>T54+T58+T62+T66+T448</f>
        <v>0</v>
      </c>
      <c r="U471" s="209">
        <f>U54+U58+U62+U66+U448</f>
        <v>0</v>
      </c>
      <c r="V471" s="209">
        <f>V448+V151+V326+V330</f>
        <v>0</v>
      </c>
      <c r="W471" s="209">
        <f>W54+W58+W62+W66+W448</f>
        <v>0</v>
      </c>
      <c r="X471" s="209">
        <f>X54+X58+X62+X66+X448</f>
        <v>0</v>
      </c>
      <c r="Y471" s="209">
        <f>Y448+Y151+Y326+Y330</f>
        <v>0</v>
      </c>
      <c r="Z471" s="209">
        <f>Z54+Z58+Z62+Z66+Z448</f>
        <v>0</v>
      </c>
      <c r="AA471" s="209">
        <f>AA54+AA58+AA62+AA66+AA448</f>
        <v>0</v>
      </c>
      <c r="AB471" s="209">
        <f>AB448+AB151+AB326+AB330</f>
        <v>0</v>
      </c>
      <c r="AC471" s="209">
        <f>AC54+AC58+AC62+AC66+AC448</f>
        <v>0</v>
      </c>
      <c r="AD471" s="209">
        <f>AD54+AD58+AD62+AD66+AD448</f>
        <v>0</v>
      </c>
      <c r="AE471" s="209">
        <f>AE448+AE151+AE326+AE330</f>
        <v>0</v>
      </c>
      <c r="AF471" s="209">
        <f>AF54+AF58+AF62+AF66+AF448</f>
        <v>1635.8</v>
      </c>
      <c r="AG471" s="209">
        <f>AG54+AG58+AG62+AG66+AG448</f>
        <v>1635.8</v>
      </c>
      <c r="AH471" s="209">
        <f>AH448+AH151+AH326+AH330</f>
        <v>0</v>
      </c>
      <c r="AI471" s="209">
        <f>AI54+AI58+AI62+AI66+AI448</f>
        <v>0</v>
      </c>
      <c r="AJ471" s="209">
        <f>AJ54+AJ58+AJ62+AJ66+AJ448</f>
        <v>0</v>
      </c>
      <c r="AK471" s="207">
        <f>AK448+AK151+AK326+AK330</f>
        <v>0</v>
      </c>
      <c r="AL471" s="209">
        <f>AL54+AL58+AL62+AL66+AL448</f>
        <v>0</v>
      </c>
      <c r="AM471" s="209">
        <f>AM54+AM58+AM62+AM66+AM448</f>
        <v>0</v>
      </c>
      <c r="AN471" s="209">
        <f>AN448+AN151+AN326+AN330</f>
        <v>0</v>
      </c>
      <c r="AO471" s="209">
        <f>AO54+AO58+AO62+AO66+AO448</f>
        <v>0</v>
      </c>
      <c r="AP471" s="207">
        <f>AP54+AP58+AP62+AP66+AP448</f>
        <v>0</v>
      </c>
      <c r="AQ471" s="207">
        <f>AQ448+AQ151+AQ326+AQ330</f>
        <v>0</v>
      </c>
      <c r="AR471" s="403"/>
    </row>
    <row r="472" spans="1:44" ht="31.15" hidden="1" customHeight="1">
      <c r="A472" s="319"/>
      <c r="B472" s="319"/>
      <c r="C472" s="319"/>
      <c r="D472" s="260" t="s">
        <v>2</v>
      </c>
      <c r="E472" s="209"/>
      <c r="F472" s="209"/>
      <c r="G472" s="208" t="e">
        <f t="shared" si="769"/>
        <v>#DIV/0!</v>
      </c>
      <c r="H472" s="209">
        <f>H55+H59+H63+H67+H449</f>
        <v>0</v>
      </c>
      <c r="I472" s="209">
        <f>I55+I59+I63+I67+I449</f>
        <v>0</v>
      </c>
      <c r="J472" s="209">
        <f>J449+J152+J327+J331</f>
        <v>0</v>
      </c>
      <c r="K472" s="209">
        <f>K55+K59+K63+K67+K449</f>
        <v>0</v>
      </c>
      <c r="L472" s="209">
        <f>L55+L59+L63+L67+L449</f>
        <v>0</v>
      </c>
      <c r="M472" s="209">
        <f>M449+M152+M327+M331</f>
        <v>0</v>
      </c>
      <c r="N472" s="209">
        <f>N55+N59+N63+N67+N449</f>
        <v>0</v>
      </c>
      <c r="O472" s="209">
        <f>O55+O59+O63+O67+O449</f>
        <v>0</v>
      </c>
      <c r="P472" s="209">
        <f>P449+P152+P327+P331</f>
        <v>0</v>
      </c>
      <c r="Q472" s="209">
        <f>Q55+Q59+Q63+Q67+Q449</f>
        <v>0</v>
      </c>
      <c r="R472" s="209">
        <f>R55+R59+R63+R67+R449</f>
        <v>0</v>
      </c>
      <c r="S472" s="209">
        <f>S449+S152+S327+S331</f>
        <v>0</v>
      </c>
      <c r="T472" s="209">
        <f>T55+T59+T63+T67+T449</f>
        <v>0</v>
      </c>
      <c r="U472" s="209">
        <f>U55+U59+U63+U67+U449</f>
        <v>0</v>
      </c>
      <c r="V472" s="209">
        <f>V449+V152+V327+V331</f>
        <v>0</v>
      </c>
      <c r="W472" s="209">
        <f>W55+W59+W63+W67+W449</f>
        <v>0</v>
      </c>
      <c r="X472" s="209">
        <f>X55+X59+X63+X67+X449</f>
        <v>0</v>
      </c>
      <c r="Y472" s="209">
        <f>Y449+Y152+Y327+Y331</f>
        <v>0</v>
      </c>
      <c r="Z472" s="209">
        <f>Z55+Z59+Z63+Z67+Z449</f>
        <v>0</v>
      </c>
      <c r="AA472" s="209">
        <f>AA55+AA59+AA63+AA67+AA449</f>
        <v>0</v>
      </c>
      <c r="AB472" s="209">
        <f>AB449+AB152+AB327+AB331</f>
        <v>0</v>
      </c>
      <c r="AC472" s="209">
        <f>AC55+AC59+AC63+AC67+AC449</f>
        <v>0</v>
      </c>
      <c r="AD472" s="209">
        <f>AD55+AD59+AD63+AD67+AD449</f>
        <v>0</v>
      </c>
      <c r="AE472" s="209">
        <f>AE449+AE152+AE327+AE331</f>
        <v>1</v>
      </c>
      <c r="AF472" s="209">
        <f>AF55+AF59+AF63+AF67+AF449</f>
        <v>2566.4133700000002</v>
      </c>
      <c r="AG472" s="209">
        <f>AG55+AG59+AG63+AG67+AG449</f>
        <v>2566.4133700000002</v>
      </c>
      <c r="AH472" s="209">
        <f>AH449+AH152+AH327+AH331</f>
        <v>0</v>
      </c>
      <c r="AI472" s="209">
        <f>AI55+AI59+AI63+AI67+AI449</f>
        <v>419.86</v>
      </c>
      <c r="AJ472" s="209">
        <f>AJ55+AJ59+AJ63+AJ67+AJ449</f>
        <v>0</v>
      </c>
      <c r="AK472" s="207">
        <f>AK449+AK152+AK327+AK331</f>
        <v>0</v>
      </c>
      <c r="AL472" s="209">
        <f>AL55+AL59+AL63+AL67+AL449</f>
        <v>0</v>
      </c>
      <c r="AM472" s="209">
        <f>AM55+AM59+AM63+AM67+AM449</f>
        <v>0</v>
      </c>
      <c r="AN472" s="209">
        <f>AN449+AN152+AN327+AN331</f>
        <v>0</v>
      </c>
      <c r="AO472" s="209">
        <f>AO55+AO59+AO63+AO67+AO449</f>
        <v>0</v>
      </c>
      <c r="AP472" s="207">
        <f>AP55+AP59+AP63+AP67+AP449</f>
        <v>0</v>
      </c>
      <c r="AQ472" s="207">
        <f>AQ449+AQ152+AQ327+AQ331</f>
        <v>0</v>
      </c>
      <c r="AR472" s="403"/>
    </row>
    <row r="473" spans="1:44" ht="24.75" hidden="1" customHeight="1">
      <c r="A473" s="319"/>
      <c r="B473" s="319"/>
      <c r="C473" s="319"/>
      <c r="D473" s="261" t="s">
        <v>43</v>
      </c>
      <c r="E473" s="209"/>
      <c r="F473" s="209"/>
      <c r="G473" s="208" t="e">
        <f t="shared" si="769"/>
        <v>#DIV/0!</v>
      </c>
      <c r="H473" s="209">
        <f>H56+H60+H64+H68+H451</f>
        <v>0</v>
      </c>
      <c r="I473" s="209">
        <f>I56+I60+I64+I68+I451</f>
        <v>0</v>
      </c>
      <c r="J473" s="209">
        <f>J451+J153+J328+J332</f>
        <v>0</v>
      </c>
      <c r="K473" s="209">
        <f>K56+K60+K64+K68+K451</f>
        <v>0</v>
      </c>
      <c r="L473" s="209">
        <f>L56+L60+L64+L68+L451</f>
        <v>0</v>
      </c>
      <c r="M473" s="209">
        <f>M451+M153+M328+M332</f>
        <v>0</v>
      </c>
      <c r="N473" s="209">
        <f>N56+N60+N64+N68+N451</f>
        <v>0</v>
      </c>
      <c r="O473" s="209">
        <f>O56+O60+O64+O68+O451</f>
        <v>0</v>
      </c>
      <c r="P473" s="209">
        <f>P451+P153+P328+P332</f>
        <v>0</v>
      </c>
      <c r="Q473" s="209">
        <f>Q56+Q60+Q64+Q68+Q451</f>
        <v>0</v>
      </c>
      <c r="R473" s="209">
        <f>R56+R60+R64+R68+R451</f>
        <v>0</v>
      </c>
      <c r="S473" s="209">
        <f>S451+S153+S328+S332</f>
        <v>0</v>
      </c>
      <c r="T473" s="209">
        <f>T56+T60+T64+T68+T451</f>
        <v>0</v>
      </c>
      <c r="U473" s="209">
        <f>U56+U60+U64+U68+U451</f>
        <v>0</v>
      </c>
      <c r="V473" s="209">
        <f>V451+V153+V328+V332</f>
        <v>0</v>
      </c>
      <c r="W473" s="209">
        <f>W56+W60+W64+W68+W451</f>
        <v>0</v>
      </c>
      <c r="X473" s="209">
        <f>X56+X60+X64+X68+X451</f>
        <v>0</v>
      </c>
      <c r="Y473" s="209">
        <f>Y451+Y153+Y328+Y332</f>
        <v>0</v>
      </c>
      <c r="Z473" s="209">
        <f>Z56+Z60+Z64+Z68+Z451</f>
        <v>80</v>
      </c>
      <c r="AA473" s="209">
        <f>AA56+AA60+AA64+AA68+AA451</f>
        <v>80</v>
      </c>
      <c r="AB473" s="209">
        <f>AB451+AB153+AB328+AB332</f>
        <v>0</v>
      </c>
      <c r="AC473" s="209">
        <f>AC56+AC60+AC64+AC68+AC451</f>
        <v>0</v>
      </c>
      <c r="AD473" s="209">
        <f>AD56+AD60+AD64+AD68+AD451</f>
        <v>0</v>
      </c>
      <c r="AE473" s="209">
        <f>AE451+AE153+AE328+AE332</f>
        <v>1</v>
      </c>
      <c r="AF473" s="209">
        <f>AF56+AF60+AF64+AF68+AF451</f>
        <v>0</v>
      </c>
      <c r="AG473" s="209">
        <f>AG56+AG60+AG64+AG68+AG451</f>
        <v>0</v>
      </c>
      <c r="AH473" s="209">
        <f>AH451+AH153+AH328+AH332</f>
        <v>0</v>
      </c>
      <c r="AI473" s="209">
        <f>AI56+AI60+AI64+AI68+AI451</f>
        <v>0</v>
      </c>
      <c r="AJ473" s="209">
        <f>AJ56+AJ60+AJ64+AJ68+AJ451</f>
        <v>0</v>
      </c>
      <c r="AK473" s="207">
        <f>AK451+AK153+AK328+AK332</f>
        <v>0</v>
      </c>
      <c r="AL473" s="209">
        <f>AL56+AL60+AL64+AL68+AL451</f>
        <v>1120</v>
      </c>
      <c r="AM473" s="209">
        <f>AM56+AM60+AM64+AM68+AM451</f>
        <v>0</v>
      </c>
      <c r="AN473" s="209">
        <f>AN451+AN153+AN328+AN332</f>
        <v>0</v>
      </c>
      <c r="AO473" s="209">
        <f>AO56+AO60+AO64+AO68+AO451</f>
        <v>0</v>
      </c>
      <c r="AP473" s="207">
        <f>AP56+AP60+AP64+AP68+AP451</f>
        <v>0</v>
      </c>
      <c r="AQ473" s="207">
        <f>AQ451+AQ153+AQ328+AQ332</f>
        <v>0</v>
      </c>
      <c r="AR473" s="403"/>
    </row>
    <row r="474" spans="1:44" ht="21" customHeight="1">
      <c r="A474" s="319" t="s">
        <v>540</v>
      </c>
      <c r="B474" s="319"/>
      <c r="C474" s="319"/>
      <c r="D474" s="115" t="s">
        <v>41</v>
      </c>
      <c r="E474" s="208">
        <f>SUM(E475:E477)</f>
        <v>25337.036100000001</v>
      </c>
      <c r="F474" s="208">
        <f>SUM(F475:F477)</f>
        <v>8770.2933200000007</v>
      </c>
      <c r="G474" s="208">
        <f>F474/E474*100</f>
        <v>34.614519572792496</v>
      </c>
      <c r="H474" s="208">
        <f>SUM(H475:H477)</f>
        <v>0</v>
      </c>
      <c r="I474" s="208">
        <f t="shared" ref="I474:AQ474" si="770">SUM(I475:I477)</f>
        <v>0</v>
      </c>
      <c r="J474" s="208">
        <f t="shared" si="770"/>
        <v>0</v>
      </c>
      <c r="K474" s="208">
        <f t="shared" si="770"/>
        <v>0</v>
      </c>
      <c r="L474" s="208">
        <f t="shared" si="770"/>
        <v>0</v>
      </c>
      <c r="M474" s="208">
        <f t="shared" si="770"/>
        <v>0</v>
      </c>
      <c r="N474" s="208">
        <f t="shared" si="770"/>
        <v>0</v>
      </c>
      <c r="O474" s="208">
        <f t="shared" si="770"/>
        <v>0</v>
      </c>
      <c r="P474" s="208">
        <f t="shared" si="770"/>
        <v>0</v>
      </c>
      <c r="Q474" s="208">
        <f t="shared" si="770"/>
        <v>0</v>
      </c>
      <c r="R474" s="208">
        <f t="shared" si="770"/>
        <v>0</v>
      </c>
      <c r="S474" s="208">
        <f t="shared" si="770"/>
        <v>0</v>
      </c>
      <c r="T474" s="208">
        <f t="shared" si="770"/>
        <v>50.12</v>
      </c>
      <c r="U474" s="208">
        <f t="shared" si="770"/>
        <v>50.12</v>
      </c>
      <c r="V474" s="208">
        <f t="shared" si="770"/>
        <v>0</v>
      </c>
      <c r="W474" s="208">
        <f t="shared" si="770"/>
        <v>0</v>
      </c>
      <c r="X474" s="208">
        <f t="shared" si="770"/>
        <v>0</v>
      </c>
      <c r="Y474" s="208">
        <f t="shared" si="770"/>
        <v>0</v>
      </c>
      <c r="Z474" s="208">
        <f t="shared" si="770"/>
        <v>80</v>
      </c>
      <c r="AA474" s="208">
        <f t="shared" si="770"/>
        <v>80</v>
      </c>
      <c r="AB474" s="208">
        <f t="shared" si="770"/>
        <v>0</v>
      </c>
      <c r="AC474" s="208">
        <f t="shared" si="770"/>
        <v>3387.40661</v>
      </c>
      <c r="AD474" s="208">
        <f t="shared" si="770"/>
        <v>3387.40661</v>
      </c>
      <c r="AE474" s="208">
        <f t="shared" si="770"/>
        <v>2</v>
      </c>
      <c r="AF474" s="208">
        <f t="shared" si="770"/>
        <v>6243.4317100000007</v>
      </c>
      <c r="AG474" s="208">
        <f t="shared" si="770"/>
        <v>5252.7667099999999</v>
      </c>
      <c r="AH474" s="208">
        <f t="shared" si="770"/>
        <v>0</v>
      </c>
      <c r="AI474" s="208">
        <f t="shared" si="770"/>
        <v>10660.534250000001</v>
      </c>
      <c r="AJ474" s="208">
        <f t="shared" si="770"/>
        <v>0</v>
      </c>
      <c r="AK474" s="206">
        <f t="shared" si="770"/>
        <v>0</v>
      </c>
      <c r="AL474" s="208">
        <f t="shared" si="770"/>
        <v>2379.6722399999999</v>
      </c>
      <c r="AM474" s="208">
        <f t="shared" si="770"/>
        <v>0</v>
      </c>
      <c r="AN474" s="208">
        <f t="shared" si="770"/>
        <v>0</v>
      </c>
      <c r="AO474" s="208">
        <f t="shared" si="770"/>
        <v>566.60699999999986</v>
      </c>
      <c r="AP474" s="206">
        <f t="shared" si="770"/>
        <v>0</v>
      </c>
      <c r="AQ474" s="206">
        <f t="shared" si="770"/>
        <v>0</v>
      </c>
      <c r="AR474" s="403"/>
    </row>
    <row r="475" spans="1:44" ht="35.25" customHeight="1">
      <c r="A475" s="319"/>
      <c r="B475" s="319"/>
      <c r="C475" s="319"/>
      <c r="D475" s="260" t="s">
        <v>37</v>
      </c>
      <c r="E475" s="209">
        <f t="shared" ref="E475:F477" si="771">E448+E330+E326+E66+E62+E58+E54+E151-E171</f>
        <v>1635.8</v>
      </c>
      <c r="F475" s="209">
        <f t="shared" si="771"/>
        <v>1635.8</v>
      </c>
      <c r="G475" s="208">
        <f t="shared" ref="G475:G477" si="772">F475/E475*100</f>
        <v>100</v>
      </c>
      <c r="H475" s="209">
        <f t="shared" ref="H475:I477" si="773">H448+H330+H326+H66+H62+H58+H54+H151-H171</f>
        <v>0</v>
      </c>
      <c r="I475" s="209">
        <f t="shared" si="773"/>
        <v>0</v>
      </c>
      <c r="J475" s="209">
        <f t="shared" ref="J475:AQ475" si="774">J448+J326+J330+J151-J171</f>
        <v>0</v>
      </c>
      <c r="K475" s="209">
        <f t="shared" ref="K475:L477" si="775">K448+K330+K326+K66+K62+K58+K54+K151-K171</f>
        <v>0</v>
      </c>
      <c r="L475" s="209">
        <f t="shared" si="775"/>
        <v>0</v>
      </c>
      <c r="M475" s="209">
        <f t="shared" si="774"/>
        <v>0</v>
      </c>
      <c r="N475" s="209">
        <f t="shared" ref="N475:O477" si="776">N448+N330+N326+N66+N62+N58+N54+N151-N171</f>
        <v>0</v>
      </c>
      <c r="O475" s="209">
        <f t="shared" si="776"/>
        <v>0</v>
      </c>
      <c r="P475" s="209">
        <f t="shared" si="774"/>
        <v>0</v>
      </c>
      <c r="Q475" s="209">
        <f t="shared" ref="Q475:R477" si="777">Q448+Q330+Q326+Q66+Q62+Q58+Q54+Q151-Q171</f>
        <v>0</v>
      </c>
      <c r="R475" s="209">
        <f t="shared" si="777"/>
        <v>0</v>
      </c>
      <c r="S475" s="209">
        <f t="shared" si="774"/>
        <v>0</v>
      </c>
      <c r="T475" s="209">
        <f t="shared" ref="T475:U477" si="778">T448+T330+T326+T66+T62+T58+T54+T151-T171</f>
        <v>0</v>
      </c>
      <c r="U475" s="209">
        <f t="shared" si="778"/>
        <v>0</v>
      </c>
      <c r="V475" s="209">
        <f t="shared" si="774"/>
        <v>0</v>
      </c>
      <c r="W475" s="209">
        <f t="shared" ref="W475:X477" si="779">W448+W330+W326+W66+W62+W58+W54+W151-W171</f>
        <v>0</v>
      </c>
      <c r="X475" s="209">
        <f t="shared" si="779"/>
        <v>0</v>
      </c>
      <c r="Y475" s="209">
        <f t="shared" si="774"/>
        <v>0</v>
      </c>
      <c r="Z475" s="209">
        <f t="shared" ref="Z475:AA477" si="780">Z448+Z330+Z326+Z66+Z62+Z58+Z54+Z151-Z171</f>
        <v>0</v>
      </c>
      <c r="AA475" s="209">
        <f t="shared" si="780"/>
        <v>0</v>
      </c>
      <c r="AB475" s="209">
        <f t="shared" si="774"/>
        <v>0</v>
      </c>
      <c r="AC475" s="209">
        <f t="shared" ref="AC475:AD477" si="781">AC448+AC330+AC326+AC66+AC62+AC58+AC54+AC151-AC171</f>
        <v>0</v>
      </c>
      <c r="AD475" s="209">
        <f t="shared" si="781"/>
        <v>0</v>
      </c>
      <c r="AE475" s="209">
        <f t="shared" si="774"/>
        <v>0</v>
      </c>
      <c r="AF475" s="209">
        <f t="shared" ref="AF475:AG477" si="782">AF448+AF330+AF326+AF66+AF62+AF58+AF54+AF151-AF171</f>
        <v>1635.8</v>
      </c>
      <c r="AG475" s="209">
        <f t="shared" si="782"/>
        <v>1635.8</v>
      </c>
      <c r="AH475" s="209">
        <f t="shared" si="774"/>
        <v>0</v>
      </c>
      <c r="AI475" s="209">
        <f t="shared" ref="AI475:AJ477" si="783">AI448+AI330+AI326+AI66+AI62+AI58+AI54+AI151-AI171</f>
        <v>0</v>
      </c>
      <c r="AJ475" s="209">
        <f t="shared" si="783"/>
        <v>0</v>
      </c>
      <c r="AK475" s="209">
        <f t="shared" si="774"/>
        <v>0</v>
      </c>
      <c r="AL475" s="209">
        <f t="shared" ref="AL475:AM477" si="784">AL448+AL330+AL326+AL66+AL62+AL58+AL54+AL151-AL171</f>
        <v>0</v>
      </c>
      <c r="AM475" s="209">
        <f t="shared" si="784"/>
        <v>0</v>
      </c>
      <c r="AN475" s="209">
        <f t="shared" si="774"/>
        <v>0</v>
      </c>
      <c r="AO475" s="209">
        <f t="shared" ref="AO475:AP477" si="785">AO448+AO330+AO326+AO66+AO62+AO58+AO54+AO151-AO171</f>
        <v>0</v>
      </c>
      <c r="AP475" s="209">
        <f t="shared" si="785"/>
        <v>0</v>
      </c>
      <c r="AQ475" s="209">
        <f t="shared" si="774"/>
        <v>0</v>
      </c>
      <c r="AR475" s="403"/>
    </row>
    <row r="476" spans="1:44" ht="31.15" customHeight="1">
      <c r="A476" s="319"/>
      <c r="B476" s="319"/>
      <c r="C476" s="319"/>
      <c r="D476" s="260" t="s">
        <v>2</v>
      </c>
      <c r="E476" s="209">
        <f>E449+E331+E327+E67+E63+E59+E55+E152-E172+E140</f>
        <v>10745.900470000002</v>
      </c>
      <c r="F476" s="209">
        <f t="shared" si="771"/>
        <v>5536.1000400000003</v>
      </c>
      <c r="G476" s="208">
        <f t="shared" si="772"/>
        <v>51.518251592367484</v>
      </c>
      <c r="H476" s="209">
        <f t="shared" si="773"/>
        <v>0</v>
      </c>
      <c r="I476" s="209">
        <f t="shared" si="773"/>
        <v>0</v>
      </c>
      <c r="J476" s="209">
        <f t="shared" ref="J476:AQ476" si="786">J449+J327+J331+J152-J172</f>
        <v>0</v>
      </c>
      <c r="K476" s="209">
        <f t="shared" si="775"/>
        <v>0</v>
      </c>
      <c r="L476" s="209">
        <f t="shared" si="775"/>
        <v>0</v>
      </c>
      <c r="M476" s="209">
        <f t="shared" si="786"/>
        <v>0</v>
      </c>
      <c r="N476" s="209">
        <f t="shared" si="776"/>
        <v>0</v>
      </c>
      <c r="O476" s="209">
        <f t="shared" si="776"/>
        <v>0</v>
      </c>
      <c r="P476" s="209">
        <f t="shared" si="786"/>
        <v>0</v>
      </c>
      <c r="Q476" s="209">
        <f t="shared" si="777"/>
        <v>0</v>
      </c>
      <c r="R476" s="209">
        <f t="shared" si="777"/>
        <v>0</v>
      </c>
      <c r="S476" s="209">
        <f t="shared" si="786"/>
        <v>0</v>
      </c>
      <c r="T476" s="209">
        <f t="shared" si="778"/>
        <v>44.6068</v>
      </c>
      <c r="U476" s="209">
        <f t="shared" si="778"/>
        <v>44.6068</v>
      </c>
      <c r="V476" s="209">
        <f t="shared" si="786"/>
        <v>0</v>
      </c>
      <c r="W476" s="209">
        <f t="shared" si="779"/>
        <v>0</v>
      </c>
      <c r="X476" s="209">
        <f t="shared" si="779"/>
        <v>0</v>
      </c>
      <c r="Y476" s="209">
        <f t="shared" si="786"/>
        <v>0</v>
      </c>
      <c r="Z476" s="209">
        <f t="shared" si="780"/>
        <v>0</v>
      </c>
      <c r="AA476" s="209">
        <f t="shared" si="780"/>
        <v>0</v>
      </c>
      <c r="AB476" s="209">
        <f t="shared" si="786"/>
        <v>0</v>
      </c>
      <c r="AC476" s="209">
        <f t="shared" si="781"/>
        <v>2925.07987</v>
      </c>
      <c r="AD476" s="209">
        <f t="shared" si="781"/>
        <v>2925.07987</v>
      </c>
      <c r="AE476" s="209">
        <f t="shared" si="786"/>
        <v>1</v>
      </c>
      <c r="AF476" s="209">
        <f t="shared" si="782"/>
        <v>3448.1052200000004</v>
      </c>
      <c r="AG476" s="209">
        <f t="shared" si="782"/>
        <v>2566.4133700000002</v>
      </c>
      <c r="AH476" s="209">
        <f t="shared" si="786"/>
        <v>0</v>
      </c>
      <c r="AI476" s="209">
        <f t="shared" si="783"/>
        <v>950.07483000000002</v>
      </c>
      <c r="AJ476" s="209">
        <f t="shared" si="783"/>
        <v>0</v>
      </c>
      <c r="AK476" s="209">
        <f t="shared" si="786"/>
        <v>0</v>
      </c>
      <c r="AL476" s="209">
        <f t="shared" si="784"/>
        <v>1121.1083100000001</v>
      </c>
      <c r="AM476" s="209">
        <f t="shared" si="784"/>
        <v>0</v>
      </c>
      <c r="AN476" s="209">
        <f t="shared" si="786"/>
        <v>0</v>
      </c>
      <c r="AO476" s="209">
        <f t="shared" si="785"/>
        <v>504.28022999999985</v>
      </c>
      <c r="AP476" s="209">
        <f t="shared" si="785"/>
        <v>0</v>
      </c>
      <c r="AQ476" s="209">
        <f t="shared" si="786"/>
        <v>0</v>
      </c>
      <c r="AR476" s="403"/>
    </row>
    <row r="477" spans="1:44" ht="24.75" customHeight="1">
      <c r="A477" s="319"/>
      <c r="B477" s="319"/>
      <c r="C477" s="319"/>
      <c r="D477" s="261" t="s">
        <v>43</v>
      </c>
      <c r="E477" s="209">
        <f>E450+E332+E328+E68+E64+E60+E56+E153-E173+E141</f>
        <v>12955.33563</v>
      </c>
      <c r="F477" s="209">
        <f t="shared" si="771"/>
        <v>1598.3932799999998</v>
      </c>
      <c r="G477" s="208">
        <f t="shared" si="772"/>
        <v>12.337721890420834</v>
      </c>
      <c r="H477" s="209">
        <f t="shared" si="773"/>
        <v>0</v>
      </c>
      <c r="I477" s="209">
        <f t="shared" si="773"/>
        <v>0</v>
      </c>
      <c r="J477" s="209">
        <f t="shared" ref="J477:AQ477" si="787">J450+J328+J332+J153-J173</f>
        <v>0</v>
      </c>
      <c r="K477" s="209">
        <f t="shared" si="775"/>
        <v>0</v>
      </c>
      <c r="L477" s="209">
        <f t="shared" si="775"/>
        <v>0</v>
      </c>
      <c r="M477" s="209">
        <f t="shared" si="787"/>
        <v>0</v>
      </c>
      <c r="N477" s="209">
        <f t="shared" si="776"/>
        <v>0</v>
      </c>
      <c r="O477" s="209">
        <f t="shared" si="776"/>
        <v>0</v>
      </c>
      <c r="P477" s="209">
        <f t="shared" si="787"/>
        <v>0</v>
      </c>
      <c r="Q477" s="209">
        <f t="shared" si="777"/>
        <v>0</v>
      </c>
      <c r="R477" s="209">
        <f t="shared" si="777"/>
        <v>0</v>
      </c>
      <c r="S477" s="209">
        <f t="shared" si="787"/>
        <v>0</v>
      </c>
      <c r="T477" s="209">
        <f t="shared" si="778"/>
        <v>5.5132000000000003</v>
      </c>
      <c r="U477" s="209">
        <f t="shared" si="778"/>
        <v>5.5132000000000003</v>
      </c>
      <c r="V477" s="209">
        <f t="shared" si="787"/>
        <v>0</v>
      </c>
      <c r="W477" s="209">
        <f t="shared" si="779"/>
        <v>0</v>
      </c>
      <c r="X477" s="209">
        <f t="shared" si="779"/>
        <v>0</v>
      </c>
      <c r="Y477" s="209">
        <f t="shared" si="787"/>
        <v>0</v>
      </c>
      <c r="Z477" s="209">
        <f t="shared" si="780"/>
        <v>80</v>
      </c>
      <c r="AA477" s="209">
        <f t="shared" si="780"/>
        <v>80</v>
      </c>
      <c r="AB477" s="209">
        <f t="shared" si="787"/>
        <v>0</v>
      </c>
      <c r="AC477" s="209">
        <f t="shared" si="781"/>
        <v>462.32674000000003</v>
      </c>
      <c r="AD477" s="209">
        <f t="shared" si="781"/>
        <v>462.32674000000003</v>
      </c>
      <c r="AE477" s="209">
        <f t="shared" si="787"/>
        <v>1</v>
      </c>
      <c r="AF477" s="209">
        <f t="shared" si="782"/>
        <v>1159.52649</v>
      </c>
      <c r="AG477" s="209">
        <f t="shared" si="782"/>
        <v>1050.5533399999999</v>
      </c>
      <c r="AH477" s="209">
        <f t="shared" si="787"/>
        <v>0</v>
      </c>
      <c r="AI477" s="209">
        <f t="shared" si="783"/>
        <v>9710.459420000001</v>
      </c>
      <c r="AJ477" s="209">
        <f t="shared" si="783"/>
        <v>0</v>
      </c>
      <c r="AK477" s="209">
        <f t="shared" si="787"/>
        <v>0</v>
      </c>
      <c r="AL477" s="209">
        <f t="shared" si="784"/>
        <v>1258.56393</v>
      </c>
      <c r="AM477" s="209">
        <f t="shared" si="784"/>
        <v>0</v>
      </c>
      <c r="AN477" s="209">
        <f t="shared" si="787"/>
        <v>0</v>
      </c>
      <c r="AO477" s="209">
        <f t="shared" si="785"/>
        <v>62.32677000000001</v>
      </c>
      <c r="AP477" s="209">
        <f t="shared" si="785"/>
        <v>0</v>
      </c>
      <c r="AQ477" s="209">
        <f t="shared" si="787"/>
        <v>0</v>
      </c>
      <c r="AR477" s="403"/>
    </row>
    <row r="478" spans="1:44" ht="24.75" customHeight="1">
      <c r="A478" s="273"/>
      <c r="B478" s="273"/>
      <c r="C478" s="273"/>
      <c r="D478" s="210"/>
      <c r="E478" s="233"/>
      <c r="F478" s="233"/>
      <c r="G478" s="234"/>
      <c r="H478" s="233"/>
      <c r="I478" s="233"/>
      <c r="J478" s="233"/>
      <c r="K478" s="233"/>
      <c r="L478" s="233"/>
      <c r="M478" s="233"/>
      <c r="N478" s="233"/>
      <c r="O478" s="233"/>
      <c r="P478" s="233"/>
      <c r="Q478" s="233"/>
      <c r="R478" s="233"/>
      <c r="S478" s="233"/>
      <c r="T478" s="233"/>
      <c r="U478" s="233"/>
      <c r="V478" s="233"/>
      <c r="W478" s="233"/>
      <c r="X478" s="233"/>
      <c r="Y478" s="233"/>
      <c r="Z478" s="233"/>
      <c r="AA478" s="233"/>
      <c r="AB478" s="233"/>
      <c r="AC478" s="233"/>
      <c r="AD478" s="233"/>
      <c r="AE478" s="233"/>
      <c r="AF478" s="233"/>
      <c r="AG478" s="233"/>
      <c r="AH478" s="233"/>
      <c r="AI478" s="233"/>
      <c r="AJ478" s="233"/>
      <c r="AK478" s="217"/>
      <c r="AL478" s="233"/>
      <c r="AM478" s="233"/>
      <c r="AN478" s="233"/>
      <c r="AO478" s="233"/>
      <c r="AP478" s="217"/>
      <c r="AQ478" s="217"/>
      <c r="AR478" s="176"/>
    </row>
    <row r="479" spans="1:44" ht="24.75" customHeight="1">
      <c r="A479" s="273"/>
      <c r="B479" s="273"/>
      <c r="C479" s="273"/>
      <c r="D479" s="210"/>
      <c r="E479" s="233"/>
      <c r="F479" s="233"/>
      <c r="G479" s="234"/>
      <c r="H479" s="233"/>
      <c r="I479" s="233"/>
      <c r="J479" s="233"/>
      <c r="K479" s="233"/>
      <c r="L479" s="233"/>
      <c r="M479" s="233"/>
      <c r="N479" s="233"/>
      <c r="O479" s="233"/>
      <c r="P479" s="233"/>
      <c r="Q479" s="233"/>
      <c r="R479" s="233"/>
      <c r="S479" s="233"/>
      <c r="T479" s="233"/>
      <c r="U479" s="233"/>
      <c r="V479" s="233"/>
      <c r="W479" s="233"/>
      <c r="X479" s="233"/>
      <c r="Y479" s="233"/>
      <c r="Z479" s="233"/>
      <c r="AA479" s="233"/>
      <c r="AB479" s="233"/>
      <c r="AC479" s="233"/>
      <c r="AD479" s="233"/>
      <c r="AE479" s="233"/>
      <c r="AF479" s="233"/>
      <c r="AG479" s="233"/>
      <c r="AH479" s="233"/>
      <c r="AI479" s="233"/>
      <c r="AJ479" s="233"/>
      <c r="AK479" s="217"/>
      <c r="AL479" s="233"/>
      <c r="AM479" s="233"/>
      <c r="AN479" s="233"/>
      <c r="AO479" s="233"/>
      <c r="AP479" s="217"/>
      <c r="AQ479" s="217"/>
      <c r="AR479" s="176"/>
    </row>
    <row r="480" spans="1:44" ht="39.75" customHeight="1">
      <c r="A480" s="414" t="s">
        <v>421</v>
      </c>
      <c r="B480" s="414"/>
      <c r="C480" s="414"/>
      <c r="D480" s="414"/>
      <c r="E480" s="414"/>
      <c r="F480" s="414"/>
      <c r="G480" s="414"/>
      <c r="H480" s="414"/>
      <c r="I480" s="414"/>
      <c r="J480" s="414"/>
      <c r="K480" s="414"/>
      <c r="L480" s="414"/>
      <c r="M480" s="235"/>
      <c r="N480" s="235"/>
      <c r="O480" s="235"/>
      <c r="P480" s="235"/>
      <c r="Q480" s="235"/>
      <c r="R480" s="235"/>
      <c r="S480" s="235"/>
      <c r="T480" s="235"/>
      <c r="U480" s="235"/>
      <c r="V480" s="235"/>
      <c r="W480" s="235"/>
      <c r="X480" s="235"/>
      <c r="Y480" s="235"/>
      <c r="Z480" s="235"/>
      <c r="AA480" s="235"/>
      <c r="AB480" s="235"/>
      <c r="AC480" s="235"/>
      <c r="AD480" s="235"/>
      <c r="AE480" s="235"/>
      <c r="AF480" s="235"/>
      <c r="AG480" s="235"/>
      <c r="AH480" s="235"/>
      <c r="AI480" s="235"/>
      <c r="AJ480" s="235"/>
      <c r="AK480" s="218"/>
      <c r="AL480" s="235"/>
      <c r="AM480" s="235"/>
      <c r="AN480" s="235"/>
      <c r="AO480" s="235"/>
      <c r="AP480" s="239"/>
      <c r="AQ480" s="239"/>
    </row>
    <row r="481" spans="1:44" ht="12.6" customHeight="1">
      <c r="A481" s="271"/>
      <c r="B481" s="271"/>
      <c r="C481" s="271"/>
      <c r="D481" s="271"/>
      <c r="E481" s="235"/>
      <c r="F481" s="235"/>
      <c r="G481" s="235"/>
      <c r="H481" s="235"/>
      <c r="I481" s="235"/>
      <c r="J481" s="235"/>
      <c r="K481" s="235"/>
      <c r="L481" s="235"/>
      <c r="M481" s="235"/>
      <c r="N481" s="235"/>
      <c r="O481" s="235"/>
      <c r="P481" s="235"/>
      <c r="Q481" s="235"/>
      <c r="R481" s="235"/>
      <c r="S481" s="235"/>
      <c r="T481" s="235"/>
      <c r="U481" s="235"/>
      <c r="V481" s="235"/>
      <c r="W481" s="235"/>
      <c r="X481" s="235"/>
      <c r="Y481" s="235"/>
      <c r="Z481" s="235"/>
      <c r="AA481" s="235"/>
      <c r="AB481" s="235"/>
      <c r="AC481" s="235"/>
      <c r="AD481" s="235"/>
      <c r="AE481" s="235"/>
      <c r="AF481" s="235"/>
      <c r="AG481" s="235"/>
      <c r="AH481" s="235"/>
      <c r="AI481" s="235"/>
      <c r="AJ481" s="235"/>
      <c r="AK481" s="218"/>
      <c r="AL481" s="235"/>
      <c r="AM481" s="235"/>
      <c r="AN481" s="235"/>
      <c r="AO481" s="235"/>
      <c r="AP481" s="239"/>
      <c r="AQ481" s="239"/>
    </row>
    <row r="482" spans="1:44" ht="39" customHeight="1">
      <c r="A482" s="405" t="s">
        <v>419</v>
      </c>
      <c r="B482" s="405"/>
      <c r="C482" s="405"/>
      <c r="D482" s="172" t="s">
        <v>420</v>
      </c>
      <c r="E482" s="124"/>
      <c r="F482" s="124"/>
      <c r="G482" s="124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  <c r="AH482" s="109"/>
      <c r="AI482" s="109"/>
      <c r="AJ482" s="109"/>
      <c r="AK482" s="219"/>
      <c r="AL482" s="109"/>
      <c r="AM482" s="109"/>
      <c r="AN482" s="109"/>
      <c r="AO482" s="109"/>
      <c r="AP482" s="240"/>
      <c r="AQ482" s="240"/>
      <c r="AR482" s="106"/>
    </row>
    <row r="483" spans="1:44" ht="14.45" customHeight="1">
      <c r="A483" s="109"/>
      <c r="B483" s="272"/>
      <c r="C483" s="272"/>
      <c r="D483" s="110"/>
      <c r="E483" s="109"/>
      <c r="F483" s="236"/>
      <c r="G483" s="236"/>
      <c r="H483" s="237"/>
      <c r="I483" s="237"/>
      <c r="J483" s="237"/>
      <c r="K483" s="237"/>
      <c r="L483" s="237"/>
      <c r="M483" s="237"/>
      <c r="N483" s="237"/>
      <c r="O483" s="237"/>
      <c r="P483" s="237"/>
      <c r="Q483" s="237"/>
      <c r="R483" s="237"/>
      <c r="S483" s="237"/>
      <c r="T483" s="108"/>
      <c r="U483" s="108"/>
      <c r="V483" s="108"/>
      <c r="W483" s="108"/>
      <c r="X483" s="108"/>
      <c r="Y483" s="108"/>
      <c r="Z483" s="108"/>
      <c r="AA483" s="108"/>
      <c r="AB483" s="108"/>
      <c r="AC483" s="108"/>
      <c r="AD483" s="108"/>
      <c r="AE483" s="108"/>
      <c r="AF483" s="108"/>
      <c r="AG483" s="108"/>
      <c r="AH483" s="108"/>
      <c r="AI483" s="237"/>
      <c r="AJ483" s="237"/>
      <c r="AK483" s="220"/>
      <c r="AL483" s="108"/>
      <c r="AM483" s="108"/>
      <c r="AN483" s="108"/>
      <c r="AO483" s="243"/>
      <c r="AP483" s="238"/>
      <c r="AQ483" s="238"/>
    </row>
    <row r="484" spans="1:44" ht="11.25" customHeight="1">
      <c r="A484" s="109"/>
      <c r="B484" s="272"/>
      <c r="C484" s="272"/>
      <c r="D484" s="110"/>
      <c r="E484" s="236"/>
      <c r="F484" s="236"/>
      <c r="G484" s="236"/>
      <c r="H484" s="237"/>
      <c r="I484" s="237"/>
      <c r="J484" s="237"/>
      <c r="K484" s="237"/>
      <c r="L484" s="237"/>
      <c r="M484" s="237"/>
      <c r="N484" s="237"/>
      <c r="O484" s="237"/>
      <c r="P484" s="237"/>
      <c r="Q484" s="237"/>
      <c r="R484" s="237"/>
      <c r="S484" s="237"/>
      <c r="T484" s="108"/>
      <c r="U484" s="108"/>
      <c r="V484" s="108"/>
      <c r="W484" s="108"/>
      <c r="X484" s="108"/>
      <c r="Y484" s="108"/>
      <c r="Z484" s="108"/>
      <c r="AA484" s="108"/>
      <c r="AB484" s="108"/>
      <c r="AC484" s="108"/>
      <c r="AD484" s="108"/>
      <c r="AE484" s="108"/>
      <c r="AF484" s="108"/>
      <c r="AG484" s="108"/>
      <c r="AH484" s="108"/>
      <c r="AI484" s="237"/>
      <c r="AJ484" s="237"/>
      <c r="AK484" s="220"/>
      <c r="AL484" s="108"/>
      <c r="AM484" s="108"/>
      <c r="AN484" s="108"/>
      <c r="AO484" s="243"/>
      <c r="AP484" s="238"/>
      <c r="AQ484" s="238"/>
    </row>
    <row r="485" spans="1:44" ht="18.75">
      <c r="A485" s="406" t="s">
        <v>263</v>
      </c>
      <c r="B485" s="407"/>
      <c r="C485" s="272"/>
      <c r="D485" s="110"/>
      <c r="E485" s="236"/>
      <c r="F485" s="236"/>
      <c r="G485" s="236"/>
      <c r="H485" s="237"/>
      <c r="I485" s="237"/>
      <c r="J485" s="237"/>
      <c r="K485" s="237"/>
      <c r="L485" s="237"/>
      <c r="M485" s="237"/>
      <c r="N485" s="237"/>
      <c r="O485" s="237"/>
      <c r="P485" s="237"/>
      <c r="Q485" s="237"/>
      <c r="R485" s="237"/>
      <c r="S485" s="237"/>
      <c r="T485" s="108"/>
      <c r="U485" s="108"/>
      <c r="V485" s="108"/>
      <c r="W485" s="108"/>
      <c r="X485" s="108"/>
      <c r="Y485" s="108"/>
      <c r="Z485" s="108"/>
      <c r="AA485" s="108"/>
      <c r="AB485" s="108"/>
      <c r="AC485" s="108"/>
      <c r="AD485" s="108"/>
      <c r="AE485" s="108"/>
      <c r="AF485" s="108"/>
      <c r="AG485" s="108"/>
      <c r="AH485" s="108"/>
      <c r="AI485" s="237"/>
      <c r="AJ485" s="237"/>
      <c r="AK485" s="220"/>
      <c r="AL485" s="108"/>
      <c r="AM485" s="108"/>
      <c r="AN485" s="108"/>
      <c r="AO485" s="243"/>
      <c r="AP485" s="238"/>
      <c r="AQ485" s="238"/>
    </row>
    <row r="486" spans="1:44" ht="18.75">
      <c r="A486" s="109"/>
      <c r="B486" s="272"/>
      <c r="C486" s="272"/>
      <c r="D486" s="110"/>
      <c r="E486" s="236"/>
      <c r="F486" s="236"/>
      <c r="G486" s="236"/>
      <c r="H486" s="237"/>
      <c r="I486" s="237"/>
      <c r="J486" s="237"/>
      <c r="K486" s="237"/>
      <c r="L486" s="237"/>
      <c r="M486" s="237"/>
      <c r="N486" s="237"/>
      <c r="O486" s="237"/>
      <c r="P486" s="237"/>
      <c r="Q486" s="237"/>
      <c r="R486" s="237"/>
      <c r="S486" s="237"/>
      <c r="T486" s="108"/>
      <c r="U486" s="108"/>
      <c r="V486" s="108"/>
      <c r="W486" s="108"/>
      <c r="X486" s="108"/>
      <c r="Y486" s="108"/>
      <c r="Z486" s="108"/>
      <c r="AA486" s="108"/>
      <c r="AB486" s="108"/>
      <c r="AC486" s="108"/>
      <c r="AD486" s="108"/>
      <c r="AE486" s="108"/>
      <c r="AF486" s="108"/>
      <c r="AG486" s="108"/>
      <c r="AH486" s="108"/>
      <c r="AI486" s="237"/>
      <c r="AJ486" s="237"/>
      <c r="AK486" s="220"/>
      <c r="AL486" s="108"/>
      <c r="AM486" s="108"/>
      <c r="AN486" s="108"/>
      <c r="AO486" s="243"/>
      <c r="AP486" s="238"/>
      <c r="AQ486" s="238"/>
    </row>
    <row r="487" spans="1:44" ht="18.75" customHeight="1">
      <c r="A487" s="404" t="s">
        <v>265</v>
      </c>
      <c r="B487" s="404"/>
      <c r="C487" s="404"/>
      <c r="D487" s="404"/>
      <c r="E487" s="404"/>
      <c r="F487" s="404"/>
      <c r="G487" s="404"/>
      <c r="H487" s="249"/>
      <c r="I487" s="249"/>
      <c r="J487" s="249"/>
      <c r="K487" s="249"/>
      <c r="L487" s="235"/>
      <c r="M487" s="235"/>
      <c r="N487" s="235"/>
      <c r="O487" s="235"/>
      <c r="P487" s="235"/>
      <c r="Q487" s="235"/>
      <c r="R487" s="235"/>
      <c r="S487" s="235"/>
      <c r="T487" s="235"/>
      <c r="U487" s="235"/>
      <c r="V487" s="235"/>
      <c r="W487" s="235"/>
      <c r="X487" s="235"/>
      <c r="Y487" s="235"/>
      <c r="Z487" s="235"/>
      <c r="AA487" s="235"/>
      <c r="AB487" s="235"/>
      <c r="AC487" s="235"/>
      <c r="AD487" s="235"/>
      <c r="AE487" s="235"/>
      <c r="AF487" s="235"/>
      <c r="AG487" s="235"/>
      <c r="AH487" s="235"/>
      <c r="AI487" s="235"/>
      <c r="AJ487" s="235"/>
      <c r="AK487" s="218"/>
      <c r="AL487" s="235"/>
      <c r="AM487" s="235"/>
      <c r="AN487" s="235"/>
      <c r="AO487" s="235"/>
      <c r="AP487" s="239"/>
      <c r="AQ487" s="239"/>
    </row>
    <row r="488" spans="1:44" ht="15">
      <c r="E488" s="249"/>
    </row>
    <row r="490" spans="1:44" ht="18.75">
      <c r="A490" s="118"/>
      <c r="B490" s="272"/>
      <c r="C490" s="272"/>
      <c r="D490" s="110"/>
      <c r="F490" s="236"/>
      <c r="G490" s="236"/>
      <c r="H490" s="237"/>
      <c r="I490" s="237"/>
      <c r="J490" s="237"/>
      <c r="K490" s="237"/>
      <c r="L490" s="237"/>
      <c r="M490" s="237"/>
      <c r="N490" s="237"/>
      <c r="O490" s="237"/>
      <c r="P490" s="237"/>
      <c r="Q490" s="237"/>
      <c r="R490" s="237"/>
      <c r="S490" s="237"/>
      <c r="T490" s="108"/>
      <c r="U490" s="108"/>
      <c r="V490" s="108"/>
      <c r="W490" s="108"/>
      <c r="X490" s="108"/>
      <c r="Y490" s="108"/>
      <c r="Z490" s="108"/>
      <c r="AA490" s="108"/>
      <c r="AB490" s="108"/>
      <c r="AC490" s="108"/>
      <c r="AD490" s="108"/>
      <c r="AE490" s="108"/>
      <c r="AF490" s="108"/>
      <c r="AG490" s="108"/>
      <c r="AH490" s="108"/>
      <c r="AI490" s="237"/>
      <c r="AJ490" s="237"/>
      <c r="AK490" s="220"/>
      <c r="AL490" s="108"/>
      <c r="AM490" s="108"/>
      <c r="AN490" s="108"/>
      <c r="AO490" s="243"/>
      <c r="AP490" s="238"/>
      <c r="AQ490" s="238"/>
    </row>
    <row r="491" spans="1:44" ht="18.75">
      <c r="A491" s="101"/>
      <c r="E491" s="236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L491" s="102"/>
      <c r="AM491" s="102"/>
      <c r="AN491" s="102"/>
      <c r="AO491" s="242"/>
      <c r="AP491" s="238"/>
      <c r="AQ491" s="238"/>
    </row>
    <row r="492" spans="1:44">
      <c r="A492" s="101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L492" s="102"/>
      <c r="AM492" s="102"/>
      <c r="AN492" s="102"/>
      <c r="AO492" s="242"/>
      <c r="AP492" s="238"/>
      <c r="AQ492" s="238"/>
    </row>
    <row r="493" spans="1:44">
      <c r="A493" s="101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L493" s="102"/>
      <c r="AM493" s="102"/>
      <c r="AN493" s="102"/>
      <c r="AO493" s="242"/>
      <c r="AP493" s="238"/>
      <c r="AQ493" s="238"/>
    </row>
    <row r="494" spans="1:44" ht="14.25" customHeight="1">
      <c r="A494" s="101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L494" s="102"/>
      <c r="AM494" s="102"/>
      <c r="AN494" s="102"/>
      <c r="AO494" s="242"/>
      <c r="AP494" s="238"/>
      <c r="AQ494" s="238"/>
    </row>
    <row r="495" spans="1:44">
      <c r="A495" s="103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L495" s="102"/>
      <c r="AM495" s="102"/>
      <c r="AN495" s="102"/>
      <c r="AO495" s="242"/>
      <c r="AP495" s="238"/>
      <c r="AQ495" s="238"/>
    </row>
    <row r="496" spans="1:44">
      <c r="A496" s="101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L496" s="102"/>
      <c r="AM496" s="102"/>
      <c r="AN496" s="102"/>
      <c r="AO496" s="242"/>
      <c r="AP496" s="238"/>
      <c r="AQ496" s="238"/>
    </row>
    <row r="497" spans="1:44">
      <c r="A497" s="101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L497" s="102"/>
      <c r="AM497" s="102"/>
      <c r="AN497" s="102"/>
      <c r="AO497" s="242"/>
      <c r="AP497" s="238"/>
      <c r="AQ497" s="238"/>
    </row>
    <row r="498" spans="1:44">
      <c r="A498" s="101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L498" s="102"/>
      <c r="AM498" s="102"/>
      <c r="AN498" s="102"/>
      <c r="AO498" s="242"/>
      <c r="AP498" s="238"/>
      <c r="AQ498" s="238"/>
    </row>
    <row r="499" spans="1:44">
      <c r="A499" s="101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L499" s="102"/>
      <c r="AM499" s="102"/>
      <c r="AN499" s="102"/>
      <c r="AO499" s="242"/>
      <c r="AP499" s="238"/>
      <c r="AQ499" s="238"/>
    </row>
    <row r="500" spans="1:44" ht="12.75" customHeight="1">
      <c r="A500" s="101"/>
    </row>
    <row r="501" spans="1:44">
      <c r="A501" s="103"/>
    </row>
    <row r="502" spans="1:44">
      <c r="A502" s="101"/>
    </row>
    <row r="503" spans="1:44" s="100" customFormat="1">
      <c r="A503" s="101"/>
      <c r="D503" s="104"/>
      <c r="E503" s="221"/>
      <c r="F503" s="221"/>
      <c r="G503" s="221"/>
      <c r="H503" s="222"/>
      <c r="I503" s="222"/>
      <c r="J503" s="222"/>
      <c r="K503" s="222"/>
      <c r="L503" s="222"/>
      <c r="M503" s="222"/>
      <c r="N503" s="222"/>
      <c r="O503" s="222"/>
      <c r="P503" s="222"/>
      <c r="Q503" s="222"/>
      <c r="R503" s="222"/>
      <c r="S503" s="222"/>
      <c r="T503" s="222"/>
      <c r="U503" s="222"/>
      <c r="V503" s="222"/>
      <c r="W503" s="222"/>
      <c r="X503" s="222"/>
      <c r="Y503" s="222"/>
      <c r="Z503" s="222"/>
      <c r="AA503" s="222"/>
      <c r="AB503" s="222"/>
      <c r="AC503" s="222"/>
      <c r="AD503" s="222"/>
      <c r="AE503" s="222"/>
      <c r="AF503" s="222"/>
      <c r="AG503" s="222"/>
      <c r="AH503" s="222"/>
      <c r="AI503" s="222"/>
      <c r="AJ503" s="222"/>
      <c r="AK503" s="211"/>
      <c r="AL503" s="222"/>
      <c r="AM503" s="222"/>
      <c r="AN503" s="222"/>
      <c r="AO503" s="222"/>
      <c r="AP503" s="211"/>
      <c r="AQ503" s="211"/>
      <c r="AR503" s="95"/>
    </row>
    <row r="504" spans="1:44" s="100" customFormat="1">
      <c r="A504" s="101"/>
      <c r="D504" s="104"/>
      <c r="E504" s="221"/>
      <c r="F504" s="221"/>
      <c r="G504" s="221"/>
      <c r="H504" s="222"/>
      <c r="I504" s="222"/>
      <c r="J504" s="222"/>
      <c r="K504" s="222"/>
      <c r="L504" s="222"/>
      <c r="M504" s="222"/>
      <c r="N504" s="222"/>
      <c r="O504" s="222"/>
      <c r="P504" s="222"/>
      <c r="Q504" s="222"/>
      <c r="R504" s="222"/>
      <c r="S504" s="222"/>
      <c r="T504" s="222"/>
      <c r="U504" s="222"/>
      <c r="V504" s="222"/>
      <c r="W504" s="222"/>
      <c r="X504" s="222"/>
      <c r="Y504" s="222"/>
      <c r="Z504" s="222"/>
      <c r="AA504" s="222"/>
      <c r="AB504" s="222"/>
      <c r="AC504" s="222"/>
      <c r="AD504" s="222"/>
      <c r="AE504" s="222"/>
      <c r="AF504" s="222"/>
      <c r="AG504" s="222"/>
      <c r="AH504" s="222"/>
      <c r="AI504" s="222"/>
      <c r="AJ504" s="222"/>
      <c r="AK504" s="211"/>
      <c r="AL504" s="222"/>
      <c r="AM504" s="222"/>
      <c r="AN504" s="222"/>
      <c r="AO504" s="222"/>
      <c r="AP504" s="211"/>
      <c r="AQ504" s="211"/>
      <c r="AR504" s="95"/>
    </row>
    <row r="505" spans="1:44" s="100" customFormat="1">
      <c r="A505" s="101"/>
      <c r="D505" s="104"/>
      <c r="E505" s="221"/>
      <c r="F505" s="221"/>
      <c r="G505" s="221"/>
      <c r="H505" s="222"/>
      <c r="I505" s="222"/>
      <c r="J505" s="222"/>
      <c r="K505" s="222"/>
      <c r="L505" s="222"/>
      <c r="M505" s="222"/>
      <c r="N505" s="222"/>
      <c r="O505" s="222"/>
      <c r="P505" s="222"/>
      <c r="Q505" s="222"/>
      <c r="R505" s="222"/>
      <c r="S505" s="222"/>
      <c r="T505" s="222"/>
      <c r="U505" s="222"/>
      <c r="V505" s="222"/>
      <c r="W505" s="222"/>
      <c r="X505" s="222"/>
      <c r="Y505" s="222"/>
      <c r="Z505" s="222"/>
      <c r="AA505" s="222"/>
      <c r="AB505" s="222"/>
      <c r="AC505" s="222"/>
      <c r="AD505" s="222"/>
      <c r="AE505" s="222"/>
      <c r="AF505" s="222"/>
      <c r="AG505" s="222"/>
      <c r="AH505" s="222"/>
      <c r="AI505" s="222"/>
      <c r="AJ505" s="222"/>
      <c r="AK505" s="211"/>
      <c r="AL505" s="222"/>
      <c r="AM505" s="222"/>
      <c r="AN505" s="222"/>
      <c r="AO505" s="222"/>
      <c r="AP505" s="211"/>
      <c r="AQ505" s="211"/>
      <c r="AR505" s="95"/>
    </row>
    <row r="506" spans="1:44" s="100" customFormat="1">
      <c r="A506" s="101"/>
      <c r="D506" s="104"/>
      <c r="E506" s="221"/>
      <c r="F506" s="221"/>
      <c r="G506" s="221"/>
      <c r="H506" s="222"/>
      <c r="I506" s="222"/>
      <c r="J506" s="222"/>
      <c r="K506" s="222"/>
      <c r="L506" s="222"/>
      <c r="M506" s="222"/>
      <c r="N506" s="222"/>
      <c r="O506" s="222"/>
      <c r="P506" s="222"/>
      <c r="Q506" s="222"/>
      <c r="R506" s="222"/>
      <c r="S506" s="222"/>
      <c r="T506" s="222"/>
      <c r="U506" s="222"/>
      <c r="V506" s="222"/>
      <c r="W506" s="222"/>
      <c r="X506" s="222"/>
      <c r="Y506" s="222"/>
      <c r="Z506" s="222"/>
      <c r="AA506" s="222"/>
      <c r="AB506" s="222"/>
      <c r="AC506" s="222"/>
      <c r="AD506" s="222"/>
      <c r="AE506" s="222"/>
      <c r="AF506" s="222"/>
      <c r="AG506" s="222"/>
      <c r="AH506" s="222"/>
      <c r="AI506" s="222"/>
      <c r="AJ506" s="222"/>
      <c r="AK506" s="211"/>
      <c r="AL506" s="222"/>
      <c r="AM506" s="222"/>
      <c r="AN506" s="222"/>
      <c r="AO506" s="222"/>
      <c r="AP506" s="211"/>
      <c r="AQ506" s="211"/>
      <c r="AR506" s="95"/>
    </row>
    <row r="512" spans="1:44" s="100" customFormat="1" ht="49.5" customHeight="1">
      <c r="D512" s="104"/>
      <c r="E512" s="221"/>
      <c r="F512" s="221"/>
      <c r="G512" s="221"/>
      <c r="H512" s="222"/>
      <c r="I512" s="222"/>
      <c r="J512" s="222"/>
      <c r="K512" s="222"/>
      <c r="L512" s="222"/>
      <c r="M512" s="222"/>
      <c r="N512" s="222"/>
      <c r="O512" s="222"/>
      <c r="P512" s="222"/>
      <c r="Q512" s="222"/>
      <c r="R512" s="222"/>
      <c r="S512" s="222"/>
      <c r="T512" s="222"/>
      <c r="U512" s="222"/>
      <c r="V512" s="222"/>
      <c r="W512" s="222"/>
      <c r="X512" s="222"/>
      <c r="Y512" s="222"/>
      <c r="Z512" s="222"/>
      <c r="AA512" s="222"/>
      <c r="AB512" s="222"/>
      <c r="AC512" s="222"/>
      <c r="AD512" s="222"/>
      <c r="AE512" s="222"/>
      <c r="AF512" s="222"/>
      <c r="AG512" s="222"/>
      <c r="AH512" s="222"/>
      <c r="AI512" s="222"/>
      <c r="AJ512" s="222"/>
      <c r="AK512" s="211"/>
      <c r="AL512" s="222"/>
      <c r="AM512" s="222"/>
      <c r="AN512" s="222"/>
      <c r="AO512" s="222"/>
      <c r="AP512" s="211"/>
      <c r="AQ512" s="211"/>
      <c r="AR512" s="95"/>
    </row>
  </sheetData>
  <mergeCells count="433">
    <mergeCell ref="A357:A361"/>
    <mergeCell ref="B305:B308"/>
    <mergeCell ref="C305:C308"/>
    <mergeCell ref="AR305:AR308"/>
    <mergeCell ref="A309:A312"/>
    <mergeCell ref="B309:B312"/>
    <mergeCell ref="C309:C312"/>
    <mergeCell ref="AR309:AR312"/>
    <mergeCell ref="A313:A316"/>
    <mergeCell ref="B313:B316"/>
    <mergeCell ref="C313:C316"/>
    <mergeCell ref="AR313:AR316"/>
    <mergeCell ref="A237:A240"/>
    <mergeCell ref="B237:B240"/>
    <mergeCell ref="C237:C240"/>
    <mergeCell ref="A187:A190"/>
    <mergeCell ref="B187:B190"/>
    <mergeCell ref="C187:C190"/>
    <mergeCell ref="A179:A182"/>
    <mergeCell ref="B179:B182"/>
    <mergeCell ref="C179:C182"/>
    <mergeCell ref="A480:L480"/>
    <mergeCell ref="C427:C430"/>
    <mergeCell ref="C431:C434"/>
    <mergeCell ref="C435:C438"/>
    <mergeCell ref="C439:C442"/>
    <mergeCell ref="C443:C446"/>
    <mergeCell ref="A454:C457"/>
    <mergeCell ref="A466:C469"/>
    <mergeCell ref="C411:C414"/>
    <mergeCell ref="A474:C477"/>
    <mergeCell ref="B142:B145"/>
    <mergeCell ref="A142:A145"/>
    <mergeCell ref="C146:C149"/>
    <mergeCell ref="B146:B149"/>
    <mergeCell ref="A146:A149"/>
    <mergeCell ref="A150:A153"/>
    <mergeCell ref="B150:B153"/>
    <mergeCell ref="C150:C153"/>
    <mergeCell ref="A154:A157"/>
    <mergeCell ref="AR466:AR469"/>
    <mergeCell ref="A470:C473"/>
    <mergeCell ref="AR470:AR473"/>
    <mergeCell ref="A213:A216"/>
    <mergeCell ref="C347:C356"/>
    <mergeCell ref="B213:B216"/>
    <mergeCell ref="C213:C216"/>
    <mergeCell ref="AR213:AR216"/>
    <mergeCell ref="A257:A260"/>
    <mergeCell ref="B333:B336"/>
    <mergeCell ref="A221:A224"/>
    <mergeCell ref="B221:B224"/>
    <mergeCell ref="C221:C224"/>
    <mergeCell ref="AR221:AR224"/>
    <mergeCell ref="A225:A228"/>
    <mergeCell ref="B225:B228"/>
    <mergeCell ref="C225:C228"/>
    <mergeCell ref="A402:A405"/>
    <mergeCell ref="B402:B405"/>
    <mergeCell ref="C402:C405"/>
    <mergeCell ref="AR402:AR405"/>
    <mergeCell ref="A410:AR410"/>
    <mergeCell ref="A411:A414"/>
    <mergeCell ref="B411:B414"/>
    <mergeCell ref="AR411:AR414"/>
    <mergeCell ref="A458:C461"/>
    <mergeCell ref="A406:A409"/>
    <mergeCell ref="B406:C409"/>
    <mergeCell ref="AR406:AR409"/>
    <mergeCell ref="B442:B446"/>
    <mergeCell ref="AR442:AR446"/>
    <mergeCell ref="A462:C465"/>
    <mergeCell ref="AR462:AR465"/>
    <mergeCell ref="AR458:AR461"/>
    <mergeCell ref="A432:A436"/>
    <mergeCell ref="B432:B436"/>
    <mergeCell ref="AR432:AR436"/>
    <mergeCell ref="A437:A441"/>
    <mergeCell ref="B437:B441"/>
    <mergeCell ref="AR437:AR441"/>
    <mergeCell ref="AR474:AR477"/>
    <mergeCell ref="A487:G487"/>
    <mergeCell ref="A482:C482"/>
    <mergeCell ref="A485:B485"/>
    <mergeCell ref="AR454:AR457"/>
    <mergeCell ref="A415:A418"/>
    <mergeCell ref="B415:B418"/>
    <mergeCell ref="C415:C418"/>
    <mergeCell ref="AR415:AR418"/>
    <mergeCell ref="A419:A422"/>
    <mergeCell ref="B419:B422"/>
    <mergeCell ref="C419:C422"/>
    <mergeCell ref="AR419:AR422"/>
    <mergeCell ref="A447:A451"/>
    <mergeCell ref="B447:C451"/>
    <mergeCell ref="AR447:AR451"/>
    <mergeCell ref="A427:A431"/>
    <mergeCell ref="B427:B431"/>
    <mergeCell ref="AR427:AR431"/>
    <mergeCell ref="A423:A426"/>
    <mergeCell ref="B423:B426"/>
    <mergeCell ref="C423:C426"/>
    <mergeCell ref="AR423:AR426"/>
    <mergeCell ref="A442:A446"/>
    <mergeCell ref="A8:A10"/>
    <mergeCell ref="A20:C23"/>
    <mergeCell ref="B183:B186"/>
    <mergeCell ref="C183:C186"/>
    <mergeCell ref="AR183:AR186"/>
    <mergeCell ref="T9:V9"/>
    <mergeCell ref="A12:C15"/>
    <mergeCell ref="K9:M9"/>
    <mergeCell ref="N9:P9"/>
    <mergeCell ref="A16:C19"/>
    <mergeCell ref="B113:C116"/>
    <mergeCell ref="C130:C133"/>
    <mergeCell ref="AR130:AR133"/>
    <mergeCell ref="A134:A137"/>
    <mergeCell ref="B8:B10"/>
    <mergeCell ref="AR8:AR10"/>
    <mergeCell ref="E9:E10"/>
    <mergeCell ref="F9:F10"/>
    <mergeCell ref="AR122:AR125"/>
    <mergeCell ref="A174:A177"/>
    <mergeCell ref="C138:C141"/>
    <mergeCell ref="B138:B141"/>
    <mergeCell ref="A138:A141"/>
    <mergeCell ref="C142:C145"/>
    <mergeCell ref="A36:AR36"/>
    <mergeCell ref="A37:A40"/>
    <mergeCell ref="B37:B40"/>
    <mergeCell ref="A57:A60"/>
    <mergeCell ref="B57:B60"/>
    <mergeCell ref="C57:C60"/>
    <mergeCell ref="A41:A44"/>
    <mergeCell ref="B41:B44"/>
    <mergeCell ref="C41:C44"/>
    <mergeCell ref="AR41:AR44"/>
    <mergeCell ref="A45:A48"/>
    <mergeCell ref="B45:B48"/>
    <mergeCell ref="C45:C48"/>
    <mergeCell ref="AR45:AR48"/>
    <mergeCell ref="A49:A52"/>
    <mergeCell ref="B49:B52"/>
    <mergeCell ref="C49:C52"/>
    <mergeCell ref="AR49:AR52"/>
    <mergeCell ref="A53:A56"/>
    <mergeCell ref="B53:B56"/>
    <mergeCell ref="C53:C56"/>
    <mergeCell ref="AR57:AR60"/>
    <mergeCell ref="E8:G8"/>
    <mergeCell ref="H8:AQ8"/>
    <mergeCell ref="AO9:AQ9"/>
    <mergeCell ref="Z9:AB9"/>
    <mergeCell ref="AC9:AE9"/>
    <mergeCell ref="AF9:AH9"/>
    <mergeCell ref="AI9:AK9"/>
    <mergeCell ref="AL9:AN9"/>
    <mergeCell ref="G9:G10"/>
    <mergeCell ref="H9:J9"/>
    <mergeCell ref="Q9:S9"/>
    <mergeCell ref="AP1:AR1"/>
    <mergeCell ref="C118:C121"/>
    <mergeCell ref="AR118:AR121"/>
    <mergeCell ref="A32:C35"/>
    <mergeCell ref="AR113:AR116"/>
    <mergeCell ref="A117:AR117"/>
    <mergeCell ref="A118:A121"/>
    <mergeCell ref="B118:B121"/>
    <mergeCell ref="C37:C40"/>
    <mergeCell ref="AR12:AR15"/>
    <mergeCell ref="A24:C27"/>
    <mergeCell ref="AR24:AR31"/>
    <mergeCell ref="A3:AR3"/>
    <mergeCell ref="A4:AR4"/>
    <mergeCell ref="A5:AR5"/>
    <mergeCell ref="A7:AI7"/>
    <mergeCell ref="A6:AI6"/>
    <mergeCell ref="W9:Y9"/>
    <mergeCell ref="A28:C31"/>
    <mergeCell ref="C8:C10"/>
    <mergeCell ref="D8:D10"/>
    <mergeCell ref="AR37:AR40"/>
    <mergeCell ref="A113:A116"/>
    <mergeCell ref="AR53:AR56"/>
    <mergeCell ref="A369:A372"/>
    <mergeCell ref="B369:B372"/>
    <mergeCell ref="C369:C372"/>
    <mergeCell ref="AR369:AR372"/>
    <mergeCell ref="A337:A346"/>
    <mergeCell ref="A347:A356"/>
    <mergeCell ref="A273:A276"/>
    <mergeCell ref="B273:B276"/>
    <mergeCell ref="C273:C276"/>
    <mergeCell ref="AR273:AR276"/>
    <mergeCell ref="C333:C336"/>
    <mergeCell ref="AR333:AR336"/>
    <mergeCell ref="A285:A288"/>
    <mergeCell ref="B285:B288"/>
    <mergeCell ref="C285:C288"/>
    <mergeCell ref="AR285:AR288"/>
    <mergeCell ref="A289:A292"/>
    <mergeCell ref="A364:A367"/>
    <mergeCell ref="AR337:AR346"/>
    <mergeCell ref="C357:C361"/>
    <mergeCell ref="D358:D361"/>
    <mergeCell ref="B337:B340"/>
    <mergeCell ref="B347:B350"/>
    <mergeCell ref="C337:C346"/>
    <mergeCell ref="A61:A64"/>
    <mergeCell ref="B61:B64"/>
    <mergeCell ref="C61:C64"/>
    <mergeCell ref="AR61:AR64"/>
    <mergeCell ref="A65:A68"/>
    <mergeCell ref="B65:B68"/>
    <mergeCell ref="A368:AR368"/>
    <mergeCell ref="AR179:AR182"/>
    <mergeCell ref="AR225:AR228"/>
    <mergeCell ref="A229:A232"/>
    <mergeCell ref="B229:B232"/>
    <mergeCell ref="C229:C232"/>
    <mergeCell ref="AR187:AR190"/>
    <mergeCell ref="A195:A198"/>
    <mergeCell ref="B195:B198"/>
    <mergeCell ref="C195:C198"/>
    <mergeCell ref="AR195:AR198"/>
    <mergeCell ref="A191:A194"/>
    <mergeCell ref="A217:A220"/>
    <mergeCell ref="B217:B220"/>
    <mergeCell ref="C217:C220"/>
    <mergeCell ref="AR217:AR220"/>
    <mergeCell ref="A293:A296"/>
    <mergeCell ref="AR347:AR356"/>
    <mergeCell ref="A386:A389"/>
    <mergeCell ref="B386:B389"/>
    <mergeCell ref="C386:C389"/>
    <mergeCell ref="AR386:AR389"/>
    <mergeCell ref="A373:A376"/>
    <mergeCell ref="B373:B376"/>
    <mergeCell ref="C373:C376"/>
    <mergeCell ref="A377:A380"/>
    <mergeCell ref="B377:B380"/>
    <mergeCell ref="C377:C380"/>
    <mergeCell ref="AR377:AR380"/>
    <mergeCell ref="A381:A384"/>
    <mergeCell ref="B381:C384"/>
    <mergeCell ref="AR381:AR384"/>
    <mergeCell ref="AR373:AR376"/>
    <mergeCell ref="A385:AR385"/>
    <mergeCell ref="A81:A84"/>
    <mergeCell ref="B81:B84"/>
    <mergeCell ref="C81:C84"/>
    <mergeCell ref="AR81:AR84"/>
    <mergeCell ref="A85:A88"/>
    <mergeCell ref="B85:B88"/>
    <mergeCell ref="B301:B304"/>
    <mergeCell ref="C301:C304"/>
    <mergeCell ref="AR301:AR304"/>
    <mergeCell ref="B269:B272"/>
    <mergeCell ref="C269:C272"/>
    <mergeCell ref="AR269:AR272"/>
    <mergeCell ref="A277:A280"/>
    <mergeCell ref="A297:A300"/>
    <mergeCell ref="B297:B300"/>
    <mergeCell ref="C297:C300"/>
    <mergeCell ref="B199:C202"/>
    <mergeCell ref="AR229:AR232"/>
    <mergeCell ref="A265:A268"/>
    <mergeCell ref="B265:B268"/>
    <mergeCell ref="C265:C268"/>
    <mergeCell ref="A233:A236"/>
    <mergeCell ref="B233:B236"/>
    <mergeCell ref="C233:C236"/>
    <mergeCell ref="AR233:AR236"/>
    <mergeCell ref="AR199:AR202"/>
    <mergeCell ref="A199:A202"/>
    <mergeCell ref="B166:B169"/>
    <mergeCell ref="C166:C169"/>
    <mergeCell ref="B158:B161"/>
    <mergeCell ref="A158:A161"/>
    <mergeCell ref="A162:A165"/>
    <mergeCell ref="A183:A186"/>
    <mergeCell ref="AR174:AR177"/>
    <mergeCell ref="B174:C177"/>
    <mergeCell ref="C170:C173"/>
    <mergeCell ref="B170:B173"/>
    <mergeCell ref="A170:A173"/>
    <mergeCell ref="A212:AR212"/>
    <mergeCell ref="AR191:AR194"/>
    <mergeCell ref="C191:C194"/>
    <mergeCell ref="C65:C68"/>
    <mergeCell ref="AR65:AR68"/>
    <mergeCell ref="A126:A129"/>
    <mergeCell ref="B126:B129"/>
    <mergeCell ref="C126:C129"/>
    <mergeCell ref="AR126:AR129"/>
    <mergeCell ref="A69:A72"/>
    <mergeCell ref="B69:B72"/>
    <mergeCell ref="C69:C72"/>
    <mergeCell ref="AR69:AR72"/>
    <mergeCell ref="A73:A76"/>
    <mergeCell ref="B73:B76"/>
    <mergeCell ref="C73:C76"/>
    <mergeCell ref="AR73:AR76"/>
    <mergeCell ref="A77:A80"/>
    <mergeCell ref="B77:B80"/>
    <mergeCell ref="C77:C80"/>
    <mergeCell ref="AR77:AR80"/>
    <mergeCell ref="A97:A100"/>
    <mergeCell ref="B97:B100"/>
    <mergeCell ref="C97:C100"/>
    <mergeCell ref="AR97:AR100"/>
    <mergeCell ref="A101:A104"/>
    <mergeCell ref="B101:B104"/>
    <mergeCell ref="C85:C88"/>
    <mergeCell ref="AR85:AR88"/>
    <mergeCell ref="C134:C137"/>
    <mergeCell ref="A204:A207"/>
    <mergeCell ref="B204:B207"/>
    <mergeCell ref="C204:C207"/>
    <mergeCell ref="AR204:AR207"/>
    <mergeCell ref="A208:A211"/>
    <mergeCell ref="B208:C211"/>
    <mergeCell ref="AR208:AR211"/>
    <mergeCell ref="A178:AR178"/>
    <mergeCell ref="A203:AR203"/>
    <mergeCell ref="B191:B194"/>
    <mergeCell ref="C154:C157"/>
    <mergeCell ref="B154:B157"/>
    <mergeCell ref="C158:C161"/>
    <mergeCell ref="B162:B165"/>
    <mergeCell ref="C162:C165"/>
    <mergeCell ref="A122:A125"/>
    <mergeCell ref="B122:B125"/>
    <mergeCell ref="C122:C125"/>
    <mergeCell ref="A130:A133"/>
    <mergeCell ref="B130:B133"/>
    <mergeCell ref="AR134:AR137"/>
    <mergeCell ref="C261:C264"/>
    <mergeCell ref="B257:B260"/>
    <mergeCell ref="C257:C260"/>
    <mergeCell ref="AR257:AR260"/>
    <mergeCell ref="AR329:AR332"/>
    <mergeCell ref="A325:A328"/>
    <mergeCell ref="B325:B328"/>
    <mergeCell ref="AR265:AR268"/>
    <mergeCell ref="A317:A320"/>
    <mergeCell ref="B317:B320"/>
    <mergeCell ref="C317:C320"/>
    <mergeCell ref="AR317:AR320"/>
    <mergeCell ref="A321:A324"/>
    <mergeCell ref="A269:A272"/>
    <mergeCell ref="B293:B296"/>
    <mergeCell ref="C293:C296"/>
    <mergeCell ref="A301:A304"/>
    <mergeCell ref="AR293:AR296"/>
    <mergeCell ref="B289:B292"/>
    <mergeCell ref="C289:C292"/>
    <mergeCell ref="AR289:AR292"/>
    <mergeCell ref="AR261:AR264"/>
    <mergeCell ref="A305:A308"/>
    <mergeCell ref="B241:B244"/>
    <mergeCell ref="B364:C367"/>
    <mergeCell ref="A390:A393"/>
    <mergeCell ref="B390:B393"/>
    <mergeCell ref="C390:C393"/>
    <mergeCell ref="AR390:AR393"/>
    <mergeCell ref="AR364:AR367"/>
    <mergeCell ref="AR297:AR300"/>
    <mergeCell ref="B277:B280"/>
    <mergeCell ref="C277:C280"/>
    <mergeCell ref="AR277:AR280"/>
    <mergeCell ref="A281:A284"/>
    <mergeCell ref="B281:B284"/>
    <mergeCell ref="C281:C284"/>
    <mergeCell ref="AR281:AR284"/>
    <mergeCell ref="C362:C363"/>
    <mergeCell ref="A362:A363"/>
    <mergeCell ref="AR321:AR324"/>
    <mergeCell ref="A333:A336"/>
    <mergeCell ref="AR245:AR248"/>
    <mergeCell ref="C329:C332"/>
    <mergeCell ref="A261:A264"/>
    <mergeCell ref="A253:A256"/>
    <mergeCell ref="B261:B264"/>
    <mergeCell ref="AR394:AR397"/>
    <mergeCell ref="A398:A401"/>
    <mergeCell ref="B398:B401"/>
    <mergeCell ref="A89:A92"/>
    <mergeCell ref="B89:B92"/>
    <mergeCell ref="C89:C92"/>
    <mergeCell ref="AR89:AR92"/>
    <mergeCell ref="A93:A96"/>
    <mergeCell ref="B93:B96"/>
    <mergeCell ref="C93:C96"/>
    <mergeCell ref="AR93:AR96"/>
    <mergeCell ref="A109:A112"/>
    <mergeCell ref="B109:B112"/>
    <mergeCell ref="C109:C112"/>
    <mergeCell ref="AR109:AR112"/>
    <mergeCell ref="C101:C104"/>
    <mergeCell ref="AR101:AR104"/>
    <mergeCell ref="A105:A108"/>
    <mergeCell ref="B105:B108"/>
    <mergeCell ref="C105:C108"/>
    <mergeCell ref="B329:B332"/>
    <mergeCell ref="AR105:AR108"/>
    <mergeCell ref="AR237:AR240"/>
    <mergeCell ref="A241:A244"/>
    <mergeCell ref="B253:B256"/>
    <mergeCell ref="A166:A169"/>
    <mergeCell ref="B134:B137"/>
    <mergeCell ref="C253:C256"/>
    <mergeCell ref="AR253:AR256"/>
    <mergeCell ref="C398:C401"/>
    <mergeCell ref="AR398:AR401"/>
    <mergeCell ref="C325:C328"/>
    <mergeCell ref="AR325:AR328"/>
    <mergeCell ref="A329:A332"/>
    <mergeCell ref="B321:B324"/>
    <mergeCell ref="C321:C324"/>
    <mergeCell ref="C241:C244"/>
    <mergeCell ref="AR241:AR244"/>
    <mergeCell ref="A249:A252"/>
    <mergeCell ref="B249:B252"/>
    <mergeCell ref="C249:C252"/>
    <mergeCell ref="AR249:AR252"/>
    <mergeCell ref="A245:A248"/>
    <mergeCell ref="B245:B248"/>
    <mergeCell ref="C245:C248"/>
    <mergeCell ref="A394:A397"/>
    <mergeCell ref="B394:B397"/>
    <mergeCell ref="C394:C397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460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1"/>
  <sheetViews>
    <sheetView zoomScale="70" zoomScaleNormal="70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E22" sqref="E22"/>
    </sheetView>
  </sheetViews>
  <sheetFormatPr defaultColWidth="9.140625" defaultRowHeight="15.75"/>
  <cols>
    <col min="1" max="1" width="7.42578125" style="158" customWidth="1"/>
    <col min="2" max="2" width="32.5703125" style="120" customWidth="1"/>
    <col min="3" max="3" width="14.85546875" style="120" customWidth="1"/>
    <col min="4" max="4" width="8.85546875" style="120" customWidth="1"/>
    <col min="5" max="5" width="19.85546875" style="120" customWidth="1"/>
    <col min="6" max="6" width="9.85546875" style="120" customWidth="1"/>
    <col min="7" max="8" width="7.7109375" style="120" customWidth="1"/>
    <col min="9" max="9" width="11" style="120" customWidth="1"/>
    <col min="10" max="10" width="9.5703125" style="120" customWidth="1"/>
    <col min="11" max="11" width="9.7109375" style="120" customWidth="1"/>
    <col min="12" max="12" width="9" style="120" customWidth="1"/>
    <col min="13" max="13" width="12" style="120" customWidth="1"/>
    <col min="14" max="14" width="10.5703125" style="120" customWidth="1"/>
    <col min="15" max="15" width="8" style="120" customWidth="1"/>
    <col min="16" max="16" width="10.5703125" style="120" customWidth="1"/>
    <col min="17" max="17" width="6.5703125" style="120" customWidth="1"/>
    <col min="18" max="18" width="5.7109375" style="120" customWidth="1"/>
    <col min="19" max="19" width="14.85546875" style="120" customWidth="1"/>
    <col min="20" max="16384" width="9.140625" style="120"/>
  </cols>
  <sheetData>
    <row r="1" spans="1:19">
      <c r="M1" s="424"/>
      <c r="N1" s="424"/>
      <c r="O1" s="424"/>
      <c r="P1" s="424"/>
      <c r="Q1" s="424"/>
      <c r="R1" s="424"/>
      <c r="S1" s="120" t="s">
        <v>316</v>
      </c>
    </row>
    <row r="2" spans="1:19" ht="17.25" customHeight="1">
      <c r="A2" s="425" t="s">
        <v>417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</row>
    <row r="3" spans="1:19" ht="16.5" thickBot="1"/>
    <row r="4" spans="1:19" ht="12.75" customHeight="1" thickBot="1">
      <c r="A4" s="428" t="s">
        <v>0</v>
      </c>
      <c r="B4" s="430" t="s">
        <v>279</v>
      </c>
      <c r="C4" s="430" t="s">
        <v>264</v>
      </c>
      <c r="D4" s="435" t="s">
        <v>402</v>
      </c>
      <c r="E4" s="436"/>
      <c r="F4" s="436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19" t="s">
        <v>278</v>
      </c>
    </row>
    <row r="5" spans="1:19" ht="87.6" customHeight="1">
      <c r="A5" s="429"/>
      <c r="B5" s="431"/>
      <c r="C5" s="431"/>
      <c r="D5" s="437"/>
      <c r="E5" s="438"/>
      <c r="F5" s="438"/>
      <c r="G5" s="421" t="s">
        <v>306</v>
      </c>
      <c r="H5" s="422"/>
      <c r="I5" s="423"/>
      <c r="J5" s="421" t="s">
        <v>307</v>
      </c>
      <c r="K5" s="422"/>
      <c r="L5" s="423"/>
      <c r="M5" s="421" t="s">
        <v>308</v>
      </c>
      <c r="N5" s="422"/>
      <c r="O5" s="423"/>
      <c r="P5" s="421" t="s">
        <v>309</v>
      </c>
      <c r="Q5" s="422"/>
      <c r="R5" s="423"/>
      <c r="S5" s="420"/>
    </row>
    <row r="6" spans="1:19" ht="20.100000000000001" customHeight="1" thickBot="1">
      <c r="A6" s="159"/>
      <c r="B6" s="160"/>
      <c r="C6" s="160"/>
      <c r="D6" s="160" t="s">
        <v>20</v>
      </c>
      <c r="E6" s="160" t="s">
        <v>21</v>
      </c>
      <c r="F6" s="160" t="s">
        <v>19</v>
      </c>
      <c r="G6" s="160" t="s">
        <v>20</v>
      </c>
      <c r="H6" s="160" t="s">
        <v>21</v>
      </c>
      <c r="I6" s="160" t="s">
        <v>19</v>
      </c>
      <c r="J6" s="160" t="s">
        <v>20</v>
      </c>
      <c r="K6" s="160" t="s">
        <v>21</v>
      </c>
      <c r="L6" s="160" t="s">
        <v>19</v>
      </c>
      <c r="M6" s="160" t="s">
        <v>20</v>
      </c>
      <c r="N6" s="160" t="s">
        <v>21</v>
      </c>
      <c r="O6" s="160" t="s">
        <v>19</v>
      </c>
      <c r="P6" s="160" t="s">
        <v>20</v>
      </c>
      <c r="Q6" s="160" t="s">
        <v>21</v>
      </c>
      <c r="R6" s="160" t="s">
        <v>19</v>
      </c>
      <c r="S6" s="420"/>
    </row>
    <row r="7" spans="1:19" ht="20.100000000000001" customHeight="1">
      <c r="A7" s="278" t="s">
        <v>406</v>
      </c>
      <c r="B7" s="439" t="s">
        <v>399</v>
      </c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1"/>
    </row>
    <row r="8" spans="1:19" ht="30">
      <c r="A8" s="182" t="s">
        <v>1</v>
      </c>
      <c r="B8" s="183" t="s">
        <v>392</v>
      </c>
      <c r="C8" s="277">
        <v>1.7000000000000001E-2</v>
      </c>
      <c r="D8" s="186">
        <f>G8+J8+M8+P8</f>
        <v>2.0299999999999999E-2</v>
      </c>
      <c r="E8" s="275">
        <f>H8+K8+N8+Q8</f>
        <v>8.6596999999999993E-3</v>
      </c>
      <c r="F8" s="162">
        <f>E8/D8*100</f>
        <v>42.658620689655173</v>
      </c>
      <c r="G8" s="186">
        <v>4.3E-3</v>
      </c>
      <c r="H8" s="186">
        <v>4.3E-3</v>
      </c>
      <c r="I8" s="201">
        <f>H8/G8</f>
        <v>1</v>
      </c>
      <c r="J8" s="186">
        <v>2E-3</v>
      </c>
      <c r="K8" s="186">
        <v>2E-3</v>
      </c>
      <c r="L8" s="204">
        <f>K8/J8</f>
        <v>1</v>
      </c>
      <c r="M8" s="186">
        <v>2.3597000000000002E-3</v>
      </c>
      <c r="N8" s="186">
        <v>2.3597000000000002E-3</v>
      </c>
      <c r="O8" s="204">
        <f>N8/M8</f>
        <v>1</v>
      </c>
      <c r="P8" s="186">
        <v>1.1640299999999999E-2</v>
      </c>
      <c r="Q8" s="161"/>
      <c r="R8" s="161"/>
      <c r="S8" s="513"/>
    </row>
    <row r="9" spans="1:19" ht="45">
      <c r="A9" s="179" t="s">
        <v>3</v>
      </c>
      <c r="B9" s="180" t="s">
        <v>393</v>
      </c>
      <c r="C9" s="164">
        <v>18.3</v>
      </c>
      <c r="D9" s="184">
        <f t="shared" ref="D9:D13" si="0">G9+J9+M9+P9</f>
        <v>18.399999999999999</v>
      </c>
      <c r="E9" s="161">
        <f t="shared" ref="E9:E14" si="1">H9+K9+N9+Q9</f>
        <v>0</v>
      </c>
      <c r="F9" s="162">
        <f t="shared" ref="F9:F14" si="2">E9/D9*100</f>
        <v>0</v>
      </c>
      <c r="G9" s="165"/>
      <c r="H9" s="165"/>
      <c r="I9" s="165"/>
      <c r="J9" s="165"/>
      <c r="K9" s="165"/>
      <c r="L9" s="165"/>
      <c r="M9" s="165"/>
      <c r="N9" s="165"/>
      <c r="O9" s="165"/>
      <c r="P9" s="187">
        <v>18.399999999999999</v>
      </c>
      <c r="Q9" s="165"/>
      <c r="R9" s="165"/>
      <c r="S9" s="501"/>
    </row>
    <row r="10" spans="1:19" ht="90">
      <c r="A10" s="179" t="s">
        <v>4</v>
      </c>
      <c r="B10" s="180" t="s">
        <v>394</v>
      </c>
      <c r="C10" s="164">
        <v>1.3</v>
      </c>
      <c r="D10" s="185">
        <f t="shared" si="0"/>
        <v>1.3</v>
      </c>
      <c r="E10" s="161">
        <f t="shared" si="1"/>
        <v>0</v>
      </c>
      <c r="F10" s="162">
        <f t="shared" si="2"/>
        <v>0</v>
      </c>
      <c r="G10" s="165"/>
      <c r="H10" s="165"/>
      <c r="I10" s="165"/>
      <c r="J10" s="165"/>
      <c r="K10" s="165"/>
      <c r="L10" s="165"/>
      <c r="M10" s="165"/>
      <c r="N10" s="165"/>
      <c r="O10" s="165"/>
      <c r="P10" s="187">
        <v>1.3</v>
      </c>
      <c r="Q10" s="165"/>
      <c r="R10" s="165"/>
      <c r="S10" s="501"/>
    </row>
    <row r="11" spans="1:19" ht="45">
      <c r="A11" s="179" t="s">
        <v>5</v>
      </c>
      <c r="B11" s="180" t="s">
        <v>395</v>
      </c>
      <c r="C11" s="164">
        <v>5.9999999999999995E-4</v>
      </c>
      <c r="D11" s="252">
        <f>M11+P11+J11</f>
        <v>6.9999999999999999E-4</v>
      </c>
      <c r="E11" s="274">
        <f t="shared" si="1"/>
        <v>2.0000000000000001E-4</v>
      </c>
      <c r="F11" s="162">
        <f t="shared" si="2"/>
        <v>28.571428571428577</v>
      </c>
      <c r="G11" s="165"/>
      <c r="H11" s="165"/>
      <c r="I11" s="165"/>
      <c r="J11" s="276">
        <v>3.0000000000000001E-5</v>
      </c>
      <c r="K11" s="276">
        <v>3.0000000000000001E-5</v>
      </c>
      <c r="L11" s="205">
        <f>K11/J11</f>
        <v>1</v>
      </c>
      <c r="M11" s="251">
        <v>1.7000000000000001E-4</v>
      </c>
      <c r="N11" s="251">
        <v>1.7000000000000001E-4</v>
      </c>
      <c r="O11" s="205">
        <f>N11/M11</f>
        <v>1</v>
      </c>
      <c r="P11" s="251">
        <v>5.0000000000000001E-4</v>
      </c>
      <c r="Q11" s="165"/>
      <c r="R11" s="165"/>
      <c r="S11" s="501"/>
    </row>
    <row r="12" spans="1:19" ht="45">
      <c r="A12" s="179" t="s">
        <v>9</v>
      </c>
      <c r="B12" s="181" t="s">
        <v>396</v>
      </c>
      <c r="C12" s="164">
        <v>28</v>
      </c>
      <c r="D12" s="161">
        <f t="shared" si="0"/>
        <v>30</v>
      </c>
      <c r="E12" s="161">
        <f t="shared" si="1"/>
        <v>11</v>
      </c>
      <c r="F12" s="162">
        <f t="shared" si="2"/>
        <v>36.666666666666664</v>
      </c>
      <c r="G12" s="165"/>
      <c r="H12" s="165"/>
      <c r="I12" s="165"/>
      <c r="J12" s="165">
        <v>2</v>
      </c>
      <c r="K12" s="165">
        <v>2</v>
      </c>
      <c r="L12" s="205">
        <f t="shared" ref="L12:L13" si="3">K12/J12</f>
        <v>1</v>
      </c>
      <c r="M12" s="165">
        <v>9</v>
      </c>
      <c r="N12" s="165">
        <v>9</v>
      </c>
      <c r="O12" s="205">
        <f>N12/M12</f>
        <v>1</v>
      </c>
      <c r="P12" s="165">
        <v>19</v>
      </c>
      <c r="Q12" s="165"/>
      <c r="R12" s="165"/>
      <c r="S12" s="501"/>
    </row>
    <row r="13" spans="1:19" ht="30">
      <c r="A13" s="179" t="s">
        <v>10</v>
      </c>
      <c r="B13" s="180" t="s">
        <v>397</v>
      </c>
      <c r="C13" s="164">
        <v>9</v>
      </c>
      <c r="D13" s="185">
        <f t="shared" si="0"/>
        <v>12</v>
      </c>
      <c r="E13" s="161">
        <f t="shared" si="1"/>
        <v>4</v>
      </c>
      <c r="F13" s="162">
        <f t="shared" si="2"/>
        <v>33.333333333333329</v>
      </c>
      <c r="G13" s="165"/>
      <c r="H13" s="165"/>
      <c r="I13" s="165"/>
      <c r="J13" s="165">
        <v>1</v>
      </c>
      <c r="K13" s="165">
        <v>1</v>
      </c>
      <c r="L13" s="205">
        <f t="shared" si="3"/>
        <v>1</v>
      </c>
      <c r="M13" s="165">
        <v>3</v>
      </c>
      <c r="N13" s="165">
        <v>3</v>
      </c>
      <c r="O13" s="205">
        <f>N13/M13</f>
        <v>1</v>
      </c>
      <c r="P13" s="165">
        <v>8</v>
      </c>
      <c r="Q13" s="165"/>
      <c r="R13" s="165"/>
      <c r="S13" s="501"/>
    </row>
    <row r="14" spans="1:19" ht="90">
      <c r="A14" s="179" t="s">
        <v>400</v>
      </c>
      <c r="B14" s="180" t="s">
        <v>398</v>
      </c>
      <c r="C14" s="164">
        <v>90</v>
      </c>
      <c r="D14" s="185">
        <v>90</v>
      </c>
      <c r="E14" s="161">
        <f t="shared" si="1"/>
        <v>270</v>
      </c>
      <c r="F14" s="162">
        <f t="shared" si="2"/>
        <v>300</v>
      </c>
      <c r="G14" s="165">
        <v>90</v>
      </c>
      <c r="H14" s="165">
        <v>90</v>
      </c>
      <c r="I14" s="202">
        <f>H14/G14</f>
        <v>1</v>
      </c>
      <c r="J14" s="165">
        <v>90</v>
      </c>
      <c r="K14" s="165">
        <v>90</v>
      </c>
      <c r="L14" s="205">
        <v>1</v>
      </c>
      <c r="M14" s="165">
        <v>90</v>
      </c>
      <c r="N14" s="165">
        <v>90</v>
      </c>
      <c r="O14" s="205">
        <f>N14/M14</f>
        <v>1</v>
      </c>
      <c r="P14" s="165">
        <v>90</v>
      </c>
      <c r="Q14" s="165"/>
      <c r="R14" s="165"/>
      <c r="S14" s="501"/>
    </row>
    <row r="15" spans="1:19">
      <c r="A15" s="514" t="s">
        <v>407</v>
      </c>
      <c r="B15" s="515" t="s">
        <v>401</v>
      </c>
      <c r="C15" s="440"/>
      <c r="D15" s="440"/>
      <c r="E15" s="440"/>
      <c r="F15" s="440"/>
      <c r="G15" s="440"/>
      <c r="H15" s="440"/>
      <c r="I15" s="440"/>
      <c r="J15" s="440"/>
      <c r="K15" s="440"/>
      <c r="L15" s="440"/>
      <c r="M15" s="440"/>
      <c r="N15" s="440"/>
      <c r="O15" s="440"/>
      <c r="P15" s="440"/>
      <c r="Q15" s="440"/>
      <c r="R15" s="440"/>
      <c r="S15" s="516"/>
    </row>
    <row r="16" spans="1:19" ht="60">
      <c r="A16" s="179" t="s">
        <v>6</v>
      </c>
      <c r="B16" s="180" t="s">
        <v>403</v>
      </c>
      <c r="C16" s="511">
        <v>71</v>
      </c>
      <c r="D16" s="517">
        <f t="shared" ref="D16:D17" si="4">G16+J16+M16+P16</f>
        <v>73</v>
      </c>
      <c r="E16" s="510">
        <f t="shared" ref="E16:E17" si="5">H16+K16+N16+Q16</f>
        <v>0</v>
      </c>
      <c r="F16" s="517">
        <f t="shared" ref="F16:F17" si="6">E16/D16*100</f>
        <v>0</v>
      </c>
      <c r="G16" s="510"/>
      <c r="H16" s="510"/>
      <c r="I16" s="510"/>
      <c r="J16" s="510"/>
      <c r="K16" s="510"/>
      <c r="L16" s="510"/>
      <c r="M16" s="510"/>
      <c r="N16" s="510"/>
      <c r="O16" s="510"/>
      <c r="P16" s="511">
        <v>73</v>
      </c>
      <c r="Q16" s="510"/>
      <c r="R16" s="510"/>
      <c r="S16" s="512"/>
    </row>
    <row r="17" spans="1:46" ht="45">
      <c r="A17" s="179" t="s">
        <v>7</v>
      </c>
      <c r="B17" s="180" t="s">
        <v>404</v>
      </c>
      <c r="C17" s="511">
        <v>93.1</v>
      </c>
      <c r="D17" s="517">
        <f t="shared" si="4"/>
        <v>93.9</v>
      </c>
      <c r="E17" s="510">
        <f t="shared" si="5"/>
        <v>0</v>
      </c>
      <c r="F17" s="517">
        <f t="shared" si="6"/>
        <v>0</v>
      </c>
      <c r="G17" s="510"/>
      <c r="H17" s="510"/>
      <c r="I17" s="510"/>
      <c r="J17" s="510"/>
      <c r="K17" s="510"/>
      <c r="L17" s="510"/>
      <c r="M17" s="510"/>
      <c r="N17" s="510"/>
      <c r="O17" s="510"/>
      <c r="P17" s="511">
        <v>93.9</v>
      </c>
      <c r="Q17" s="510"/>
      <c r="R17" s="510"/>
      <c r="S17" s="512"/>
    </row>
    <row r="18" spans="1:46">
      <c r="A18" s="514" t="s">
        <v>408</v>
      </c>
      <c r="B18" s="417" t="s">
        <v>405</v>
      </c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518"/>
    </row>
    <row r="19" spans="1:46" ht="45">
      <c r="A19" s="509" t="s">
        <v>16</v>
      </c>
      <c r="B19" s="180" t="s">
        <v>409</v>
      </c>
      <c r="C19" s="164">
        <v>324</v>
      </c>
      <c r="D19" s="519">
        <f t="shared" ref="D19" si="7">G19+J19+M19+P19</f>
        <v>292</v>
      </c>
      <c r="E19" s="165">
        <f t="shared" ref="E19" si="8">H19+K19+N19+Q19</f>
        <v>0</v>
      </c>
      <c r="F19" s="519">
        <f t="shared" ref="F19" si="9">E19/D19*100</f>
        <v>0</v>
      </c>
      <c r="G19" s="165"/>
      <c r="H19" s="165"/>
      <c r="I19" s="165"/>
      <c r="J19" s="165"/>
      <c r="K19" s="165"/>
      <c r="L19" s="165"/>
      <c r="M19" s="165"/>
      <c r="N19" s="165"/>
      <c r="O19" s="165"/>
      <c r="P19" s="508">
        <v>292</v>
      </c>
      <c r="Q19" s="165"/>
      <c r="R19" s="165"/>
      <c r="S19" s="501"/>
    </row>
    <row r="20" spans="1:46">
      <c r="A20" s="514" t="s">
        <v>410</v>
      </c>
      <c r="B20" s="417" t="s">
        <v>411</v>
      </c>
      <c r="C20" s="418"/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8"/>
      <c r="Q20" s="418"/>
      <c r="R20" s="415"/>
      <c r="S20" s="416"/>
    </row>
    <row r="21" spans="1:46" ht="135">
      <c r="A21" s="509" t="s">
        <v>93</v>
      </c>
      <c r="B21" s="180" t="s">
        <v>412</v>
      </c>
      <c r="C21" s="189">
        <v>20</v>
      </c>
      <c r="D21" s="188">
        <f t="shared" ref="D21:E21" si="10">G21+J21+M21+P21</f>
        <v>30</v>
      </c>
      <c r="E21" s="188">
        <f t="shared" si="10"/>
        <v>28</v>
      </c>
      <c r="F21" s="162">
        <f t="shared" ref="F21:F23" si="11">E21/D21*100</f>
        <v>93.333333333333329</v>
      </c>
      <c r="G21" s="165"/>
      <c r="H21" s="165"/>
      <c r="I21" s="165"/>
      <c r="J21" s="165">
        <v>28</v>
      </c>
      <c r="K21" s="165">
        <v>28</v>
      </c>
      <c r="L21" s="205">
        <f>K21/J21</f>
        <v>1</v>
      </c>
      <c r="M21" s="250">
        <v>2</v>
      </c>
      <c r="N21" s="165"/>
      <c r="O21" s="166"/>
      <c r="P21" s="180"/>
      <c r="Q21" s="165"/>
      <c r="R21" s="165"/>
      <c r="S21" s="163"/>
    </row>
    <row r="22" spans="1:46" ht="94.5" customHeight="1">
      <c r="A22" s="509" t="s">
        <v>413</v>
      </c>
      <c r="B22" s="180" t="s">
        <v>416</v>
      </c>
      <c r="C22" s="502">
        <v>2</v>
      </c>
      <c r="D22" s="503">
        <f>G22+J22+M22+P22</f>
        <v>1</v>
      </c>
      <c r="E22" s="503"/>
      <c r="F22" s="504">
        <f t="shared" si="11"/>
        <v>0</v>
      </c>
      <c r="G22" s="505"/>
      <c r="H22" s="505" t="s">
        <v>427</v>
      </c>
      <c r="I22" s="505"/>
      <c r="J22" s="505"/>
      <c r="K22" s="505"/>
      <c r="L22" s="505"/>
      <c r="M22" s="502">
        <v>1</v>
      </c>
      <c r="N22" s="505"/>
      <c r="O22" s="506"/>
      <c r="P22" s="502"/>
      <c r="Q22" s="505"/>
      <c r="R22" s="505"/>
      <c r="S22" s="507"/>
    </row>
    <row r="23" spans="1:46" ht="150">
      <c r="A23" s="509" t="s">
        <v>414</v>
      </c>
      <c r="B23" s="180" t="s">
        <v>415</v>
      </c>
      <c r="C23" s="189">
        <v>100</v>
      </c>
      <c r="D23" s="188">
        <f>G23+J23+M23+P23</f>
        <v>90</v>
      </c>
      <c r="E23" s="161">
        <f t="shared" ref="E23" si="12">H23+K23+N23+Q23</f>
        <v>0</v>
      </c>
      <c r="F23" s="162">
        <f t="shared" si="11"/>
        <v>0</v>
      </c>
      <c r="G23" s="165"/>
      <c r="H23" s="165"/>
      <c r="I23" s="165"/>
      <c r="J23" s="165"/>
      <c r="K23" s="165"/>
      <c r="L23" s="165"/>
      <c r="M23" s="189">
        <v>0</v>
      </c>
      <c r="N23" s="165"/>
      <c r="O23" s="166"/>
      <c r="P23" s="189">
        <v>90</v>
      </c>
      <c r="Q23" s="165"/>
      <c r="R23" s="165"/>
      <c r="S23" s="501"/>
    </row>
    <row r="24" spans="1:46" s="122" customFormat="1">
      <c r="A24" s="167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</row>
    <row r="25" spans="1:46" s="122" customFormat="1">
      <c r="A25" s="167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</row>
    <row r="26" spans="1:46" s="122" customFormat="1" ht="70.900000000000006" customHeight="1">
      <c r="A26" s="432" t="s">
        <v>310</v>
      </c>
      <c r="B26" s="433"/>
      <c r="C26" s="433"/>
      <c r="D26" s="426" t="s">
        <v>418</v>
      </c>
      <c r="E26" s="426"/>
      <c r="F26" s="427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</row>
    <row r="27" spans="1:46" s="122" customFormat="1">
      <c r="A27" s="123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</row>
    <row r="28" spans="1:46" s="122" customFormat="1">
      <c r="A28" s="123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</row>
    <row r="29" spans="1:46" s="105" customFormat="1" ht="47.25" customHeight="1">
      <c r="A29" s="405" t="s">
        <v>419</v>
      </c>
      <c r="B29" s="405"/>
      <c r="C29" s="405"/>
      <c r="D29" s="157" t="s">
        <v>420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</row>
    <row r="30" spans="1:46" s="105" customFormat="1">
      <c r="A30" s="124"/>
      <c r="B30" s="125"/>
      <c r="C30" s="125"/>
      <c r="D30" s="126"/>
      <c r="E30" s="126"/>
      <c r="F30" s="126"/>
      <c r="G30" s="127"/>
      <c r="H30" s="127"/>
      <c r="I30" s="127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5"/>
      <c r="AL30" s="125"/>
      <c r="AM30" s="125"/>
      <c r="AN30" s="128"/>
      <c r="AO30" s="128"/>
      <c r="AP30" s="128"/>
    </row>
    <row r="31" spans="1:46">
      <c r="A31" s="157"/>
    </row>
  </sheetData>
  <mergeCells count="19">
    <mergeCell ref="A29:C29"/>
    <mergeCell ref="G5:I5"/>
    <mergeCell ref="J5:L5"/>
    <mergeCell ref="D26:F26"/>
    <mergeCell ref="A4:A5"/>
    <mergeCell ref="B4:B5"/>
    <mergeCell ref="C4:C5"/>
    <mergeCell ref="A26:C26"/>
    <mergeCell ref="G4:R4"/>
    <mergeCell ref="M5:O5"/>
    <mergeCell ref="D4:F5"/>
    <mergeCell ref="B7:S7"/>
    <mergeCell ref="B15:S15"/>
    <mergeCell ref="B18:S18"/>
    <mergeCell ref="B20:S20"/>
    <mergeCell ref="S4:S6"/>
    <mergeCell ref="P5:R5"/>
    <mergeCell ref="M1:R1"/>
    <mergeCell ref="A2:R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4"/>
  <sheetViews>
    <sheetView topLeftCell="A16" zoomScale="85" zoomScaleNormal="85" workbookViewId="0">
      <selection activeCell="F20" sqref="F20"/>
    </sheetView>
  </sheetViews>
  <sheetFormatPr defaultColWidth="9.140625" defaultRowHeight="12.75"/>
  <cols>
    <col min="1" max="1" width="3.5703125" style="132" customWidth="1"/>
    <col min="2" max="2" width="25.7109375" style="132" customWidth="1"/>
    <col min="3" max="3" width="11.5703125" style="133" customWidth="1"/>
    <col min="4" max="4" width="18.42578125" style="132" customWidth="1"/>
    <col min="5" max="5" width="15.5703125" style="132" customWidth="1"/>
    <col min="6" max="6" width="16" style="132" customWidth="1"/>
    <col min="7" max="7" width="10" style="132" customWidth="1"/>
    <col min="8" max="8" width="23.140625" style="132" customWidth="1"/>
    <col min="9" max="9" width="36.140625" style="132" customWidth="1"/>
    <col min="10" max="10" width="10.5703125" style="132" customWidth="1"/>
    <col min="11" max="11" width="13.85546875" style="132" customWidth="1"/>
    <col min="12" max="12" width="11.7109375" style="132" customWidth="1"/>
    <col min="13" max="13" width="10.85546875" style="132" hidden="1" customWidth="1"/>
    <col min="14" max="14" width="35.140625" style="132" customWidth="1"/>
    <col min="15" max="15" width="36.28515625" style="132" customWidth="1"/>
    <col min="16" max="248" width="9.140625" style="132"/>
    <col min="249" max="249" width="3.5703125" style="132" customWidth="1"/>
    <col min="250" max="250" width="25.7109375" style="132" customWidth="1"/>
    <col min="251" max="251" width="11.5703125" style="132" customWidth="1"/>
    <col min="252" max="252" width="18.42578125" style="132" customWidth="1"/>
    <col min="253" max="253" width="10.140625" style="132" customWidth="1"/>
    <col min="254" max="254" width="15.5703125" style="132" customWidth="1"/>
    <col min="255" max="255" width="16" style="132" customWidth="1"/>
    <col min="256" max="256" width="7" style="132" customWidth="1"/>
    <col min="257" max="257" width="14.42578125" style="132" customWidth="1"/>
    <col min="258" max="258" width="11" style="132" customWidth="1"/>
    <col min="259" max="260" width="13.85546875" style="132" customWidth="1"/>
    <col min="261" max="261" width="12.140625" style="132" customWidth="1"/>
    <col min="262" max="262" width="13.85546875" style="132" customWidth="1"/>
    <col min="263" max="263" width="11.5703125" style="132" customWidth="1"/>
    <col min="264" max="264" width="15.140625" style="132" customWidth="1"/>
    <col min="265" max="265" width="13.85546875" style="132" customWidth="1"/>
    <col min="266" max="266" width="10.5703125" style="132" customWidth="1"/>
    <col min="267" max="267" width="13.85546875" style="132" customWidth="1"/>
    <col min="268" max="268" width="11.7109375" style="132" customWidth="1"/>
    <col min="269" max="269" width="0" style="132" hidden="1" customWidth="1"/>
    <col min="270" max="270" width="35.140625" style="132" customWidth="1"/>
    <col min="271" max="271" width="36.28515625" style="132" customWidth="1"/>
    <col min="272" max="504" width="9.140625" style="132"/>
    <col min="505" max="505" width="3.5703125" style="132" customWidth="1"/>
    <col min="506" max="506" width="25.7109375" style="132" customWidth="1"/>
    <col min="507" max="507" width="11.5703125" style="132" customWidth="1"/>
    <col min="508" max="508" width="18.42578125" style="132" customWidth="1"/>
    <col min="509" max="509" width="10.140625" style="132" customWidth="1"/>
    <col min="510" max="510" width="15.5703125" style="132" customWidth="1"/>
    <col min="511" max="511" width="16" style="132" customWidth="1"/>
    <col min="512" max="512" width="7" style="132" customWidth="1"/>
    <col min="513" max="513" width="14.42578125" style="132" customWidth="1"/>
    <col min="514" max="514" width="11" style="132" customWidth="1"/>
    <col min="515" max="516" width="13.85546875" style="132" customWidth="1"/>
    <col min="517" max="517" width="12.140625" style="132" customWidth="1"/>
    <col min="518" max="518" width="13.85546875" style="132" customWidth="1"/>
    <col min="519" max="519" width="11.5703125" style="132" customWidth="1"/>
    <col min="520" max="520" width="15.140625" style="132" customWidth="1"/>
    <col min="521" max="521" width="13.85546875" style="132" customWidth="1"/>
    <col min="522" max="522" width="10.5703125" style="132" customWidth="1"/>
    <col min="523" max="523" width="13.85546875" style="132" customWidth="1"/>
    <col min="524" max="524" width="11.7109375" style="132" customWidth="1"/>
    <col min="525" max="525" width="0" style="132" hidden="1" customWidth="1"/>
    <col min="526" max="526" width="35.140625" style="132" customWidth="1"/>
    <col min="527" max="527" width="36.28515625" style="132" customWidth="1"/>
    <col min="528" max="760" width="9.140625" style="132"/>
    <col min="761" max="761" width="3.5703125" style="132" customWidth="1"/>
    <col min="762" max="762" width="25.7109375" style="132" customWidth="1"/>
    <col min="763" max="763" width="11.5703125" style="132" customWidth="1"/>
    <col min="764" max="764" width="18.42578125" style="132" customWidth="1"/>
    <col min="765" max="765" width="10.140625" style="132" customWidth="1"/>
    <col min="766" max="766" width="15.5703125" style="132" customWidth="1"/>
    <col min="767" max="767" width="16" style="132" customWidth="1"/>
    <col min="768" max="768" width="7" style="132" customWidth="1"/>
    <col min="769" max="769" width="14.42578125" style="132" customWidth="1"/>
    <col min="770" max="770" width="11" style="132" customWidth="1"/>
    <col min="771" max="772" width="13.85546875" style="132" customWidth="1"/>
    <col min="773" max="773" width="12.140625" style="132" customWidth="1"/>
    <col min="774" max="774" width="13.85546875" style="132" customWidth="1"/>
    <col min="775" max="775" width="11.5703125" style="132" customWidth="1"/>
    <col min="776" max="776" width="15.140625" style="132" customWidth="1"/>
    <col min="777" max="777" width="13.85546875" style="132" customWidth="1"/>
    <col min="778" max="778" width="10.5703125" style="132" customWidth="1"/>
    <col min="779" max="779" width="13.85546875" style="132" customWidth="1"/>
    <col min="780" max="780" width="11.7109375" style="132" customWidth="1"/>
    <col min="781" max="781" width="0" style="132" hidden="1" customWidth="1"/>
    <col min="782" max="782" width="35.140625" style="132" customWidth="1"/>
    <col min="783" max="783" width="36.28515625" style="132" customWidth="1"/>
    <col min="784" max="1016" width="9.140625" style="132"/>
    <col min="1017" max="1017" width="3.5703125" style="132" customWidth="1"/>
    <col min="1018" max="1018" width="25.7109375" style="132" customWidth="1"/>
    <col min="1019" max="1019" width="11.5703125" style="132" customWidth="1"/>
    <col min="1020" max="1020" width="18.42578125" style="132" customWidth="1"/>
    <col min="1021" max="1021" width="10.140625" style="132" customWidth="1"/>
    <col min="1022" max="1022" width="15.5703125" style="132" customWidth="1"/>
    <col min="1023" max="1023" width="16" style="132" customWidth="1"/>
    <col min="1024" max="1024" width="7" style="132" customWidth="1"/>
    <col min="1025" max="1025" width="14.42578125" style="132" customWidth="1"/>
    <col min="1026" max="1026" width="11" style="132" customWidth="1"/>
    <col min="1027" max="1028" width="13.85546875" style="132" customWidth="1"/>
    <col min="1029" max="1029" width="12.140625" style="132" customWidth="1"/>
    <col min="1030" max="1030" width="13.85546875" style="132" customWidth="1"/>
    <col min="1031" max="1031" width="11.5703125" style="132" customWidth="1"/>
    <col min="1032" max="1032" width="15.140625" style="132" customWidth="1"/>
    <col min="1033" max="1033" width="13.85546875" style="132" customWidth="1"/>
    <col min="1034" max="1034" width="10.5703125" style="132" customWidth="1"/>
    <col min="1035" max="1035" width="13.85546875" style="132" customWidth="1"/>
    <col min="1036" max="1036" width="11.7109375" style="132" customWidth="1"/>
    <col min="1037" max="1037" width="0" style="132" hidden="1" customWidth="1"/>
    <col min="1038" max="1038" width="35.140625" style="132" customWidth="1"/>
    <col min="1039" max="1039" width="36.28515625" style="132" customWidth="1"/>
    <col min="1040" max="1272" width="9.140625" style="132"/>
    <col min="1273" max="1273" width="3.5703125" style="132" customWidth="1"/>
    <col min="1274" max="1274" width="25.7109375" style="132" customWidth="1"/>
    <col min="1275" max="1275" width="11.5703125" style="132" customWidth="1"/>
    <col min="1276" max="1276" width="18.42578125" style="132" customWidth="1"/>
    <col min="1277" max="1277" width="10.140625" style="132" customWidth="1"/>
    <col min="1278" max="1278" width="15.5703125" style="132" customWidth="1"/>
    <col min="1279" max="1279" width="16" style="132" customWidth="1"/>
    <col min="1280" max="1280" width="7" style="132" customWidth="1"/>
    <col min="1281" max="1281" width="14.42578125" style="132" customWidth="1"/>
    <col min="1282" max="1282" width="11" style="132" customWidth="1"/>
    <col min="1283" max="1284" width="13.85546875" style="132" customWidth="1"/>
    <col min="1285" max="1285" width="12.140625" style="132" customWidth="1"/>
    <col min="1286" max="1286" width="13.85546875" style="132" customWidth="1"/>
    <col min="1287" max="1287" width="11.5703125" style="132" customWidth="1"/>
    <col min="1288" max="1288" width="15.140625" style="132" customWidth="1"/>
    <col min="1289" max="1289" width="13.85546875" style="132" customWidth="1"/>
    <col min="1290" max="1290" width="10.5703125" style="132" customWidth="1"/>
    <col min="1291" max="1291" width="13.85546875" style="132" customWidth="1"/>
    <col min="1292" max="1292" width="11.7109375" style="132" customWidth="1"/>
    <col min="1293" max="1293" width="0" style="132" hidden="1" customWidth="1"/>
    <col min="1294" max="1294" width="35.140625" style="132" customWidth="1"/>
    <col min="1295" max="1295" width="36.28515625" style="132" customWidth="1"/>
    <col min="1296" max="1528" width="9.140625" style="132"/>
    <col min="1529" max="1529" width="3.5703125" style="132" customWidth="1"/>
    <col min="1530" max="1530" width="25.7109375" style="132" customWidth="1"/>
    <col min="1531" max="1531" width="11.5703125" style="132" customWidth="1"/>
    <col min="1532" max="1532" width="18.42578125" style="132" customWidth="1"/>
    <col min="1533" max="1533" width="10.140625" style="132" customWidth="1"/>
    <col min="1534" max="1534" width="15.5703125" style="132" customWidth="1"/>
    <col min="1535" max="1535" width="16" style="132" customWidth="1"/>
    <col min="1536" max="1536" width="7" style="132" customWidth="1"/>
    <col min="1537" max="1537" width="14.42578125" style="132" customWidth="1"/>
    <col min="1538" max="1538" width="11" style="132" customWidth="1"/>
    <col min="1539" max="1540" width="13.85546875" style="132" customWidth="1"/>
    <col min="1541" max="1541" width="12.140625" style="132" customWidth="1"/>
    <col min="1542" max="1542" width="13.85546875" style="132" customWidth="1"/>
    <col min="1543" max="1543" width="11.5703125" style="132" customWidth="1"/>
    <col min="1544" max="1544" width="15.140625" style="132" customWidth="1"/>
    <col min="1545" max="1545" width="13.85546875" style="132" customWidth="1"/>
    <col min="1546" max="1546" width="10.5703125" style="132" customWidth="1"/>
    <col min="1547" max="1547" width="13.85546875" style="132" customWidth="1"/>
    <col min="1548" max="1548" width="11.7109375" style="132" customWidth="1"/>
    <col min="1549" max="1549" width="0" style="132" hidden="1" customWidth="1"/>
    <col min="1550" max="1550" width="35.140625" style="132" customWidth="1"/>
    <col min="1551" max="1551" width="36.28515625" style="132" customWidth="1"/>
    <col min="1552" max="1784" width="9.140625" style="132"/>
    <col min="1785" max="1785" width="3.5703125" style="132" customWidth="1"/>
    <col min="1786" max="1786" width="25.7109375" style="132" customWidth="1"/>
    <col min="1787" max="1787" width="11.5703125" style="132" customWidth="1"/>
    <col min="1788" max="1788" width="18.42578125" style="132" customWidth="1"/>
    <col min="1789" max="1789" width="10.140625" style="132" customWidth="1"/>
    <col min="1790" max="1790" width="15.5703125" style="132" customWidth="1"/>
    <col min="1791" max="1791" width="16" style="132" customWidth="1"/>
    <col min="1792" max="1792" width="7" style="132" customWidth="1"/>
    <col min="1793" max="1793" width="14.42578125" style="132" customWidth="1"/>
    <col min="1794" max="1794" width="11" style="132" customWidth="1"/>
    <col min="1795" max="1796" width="13.85546875" style="132" customWidth="1"/>
    <col min="1797" max="1797" width="12.140625" style="132" customWidth="1"/>
    <col min="1798" max="1798" width="13.85546875" style="132" customWidth="1"/>
    <col min="1799" max="1799" width="11.5703125" style="132" customWidth="1"/>
    <col min="1800" max="1800" width="15.140625" style="132" customWidth="1"/>
    <col min="1801" max="1801" width="13.85546875" style="132" customWidth="1"/>
    <col min="1802" max="1802" width="10.5703125" style="132" customWidth="1"/>
    <col min="1803" max="1803" width="13.85546875" style="132" customWidth="1"/>
    <col min="1804" max="1804" width="11.7109375" style="132" customWidth="1"/>
    <col min="1805" max="1805" width="0" style="132" hidden="1" customWidth="1"/>
    <col min="1806" max="1806" width="35.140625" style="132" customWidth="1"/>
    <col min="1807" max="1807" width="36.28515625" style="132" customWidth="1"/>
    <col min="1808" max="2040" width="9.140625" style="132"/>
    <col min="2041" max="2041" width="3.5703125" style="132" customWidth="1"/>
    <col min="2042" max="2042" width="25.7109375" style="132" customWidth="1"/>
    <col min="2043" max="2043" width="11.5703125" style="132" customWidth="1"/>
    <col min="2044" max="2044" width="18.42578125" style="132" customWidth="1"/>
    <col min="2045" max="2045" width="10.140625" style="132" customWidth="1"/>
    <col min="2046" max="2046" width="15.5703125" style="132" customWidth="1"/>
    <col min="2047" max="2047" width="16" style="132" customWidth="1"/>
    <col min="2048" max="2048" width="7" style="132" customWidth="1"/>
    <col min="2049" max="2049" width="14.42578125" style="132" customWidth="1"/>
    <col min="2050" max="2050" width="11" style="132" customWidth="1"/>
    <col min="2051" max="2052" width="13.85546875" style="132" customWidth="1"/>
    <col min="2053" max="2053" width="12.140625" style="132" customWidth="1"/>
    <col min="2054" max="2054" width="13.85546875" style="132" customWidth="1"/>
    <col min="2055" max="2055" width="11.5703125" style="132" customWidth="1"/>
    <col min="2056" max="2056" width="15.140625" style="132" customWidth="1"/>
    <col min="2057" max="2057" width="13.85546875" style="132" customWidth="1"/>
    <col min="2058" max="2058" width="10.5703125" style="132" customWidth="1"/>
    <col min="2059" max="2059" width="13.85546875" style="132" customWidth="1"/>
    <col min="2060" max="2060" width="11.7109375" style="132" customWidth="1"/>
    <col min="2061" max="2061" width="0" style="132" hidden="1" customWidth="1"/>
    <col min="2062" max="2062" width="35.140625" style="132" customWidth="1"/>
    <col min="2063" max="2063" width="36.28515625" style="132" customWidth="1"/>
    <col min="2064" max="2296" width="9.140625" style="132"/>
    <col min="2297" max="2297" width="3.5703125" style="132" customWidth="1"/>
    <col min="2298" max="2298" width="25.7109375" style="132" customWidth="1"/>
    <col min="2299" max="2299" width="11.5703125" style="132" customWidth="1"/>
    <col min="2300" max="2300" width="18.42578125" style="132" customWidth="1"/>
    <col min="2301" max="2301" width="10.140625" style="132" customWidth="1"/>
    <col min="2302" max="2302" width="15.5703125" style="132" customWidth="1"/>
    <col min="2303" max="2303" width="16" style="132" customWidth="1"/>
    <col min="2304" max="2304" width="7" style="132" customWidth="1"/>
    <col min="2305" max="2305" width="14.42578125" style="132" customWidth="1"/>
    <col min="2306" max="2306" width="11" style="132" customWidth="1"/>
    <col min="2307" max="2308" width="13.85546875" style="132" customWidth="1"/>
    <col min="2309" max="2309" width="12.140625" style="132" customWidth="1"/>
    <col min="2310" max="2310" width="13.85546875" style="132" customWidth="1"/>
    <col min="2311" max="2311" width="11.5703125" style="132" customWidth="1"/>
    <col min="2312" max="2312" width="15.140625" style="132" customWidth="1"/>
    <col min="2313" max="2313" width="13.85546875" style="132" customWidth="1"/>
    <col min="2314" max="2314" width="10.5703125" style="132" customWidth="1"/>
    <col min="2315" max="2315" width="13.85546875" style="132" customWidth="1"/>
    <col min="2316" max="2316" width="11.7109375" style="132" customWidth="1"/>
    <col min="2317" max="2317" width="0" style="132" hidden="1" customWidth="1"/>
    <col min="2318" max="2318" width="35.140625" style="132" customWidth="1"/>
    <col min="2319" max="2319" width="36.28515625" style="132" customWidth="1"/>
    <col min="2320" max="2552" width="9.140625" style="132"/>
    <col min="2553" max="2553" width="3.5703125" style="132" customWidth="1"/>
    <col min="2554" max="2554" width="25.7109375" style="132" customWidth="1"/>
    <col min="2555" max="2555" width="11.5703125" style="132" customWidth="1"/>
    <col min="2556" max="2556" width="18.42578125" style="132" customWidth="1"/>
    <col min="2557" max="2557" width="10.140625" style="132" customWidth="1"/>
    <col min="2558" max="2558" width="15.5703125" style="132" customWidth="1"/>
    <col min="2559" max="2559" width="16" style="132" customWidth="1"/>
    <col min="2560" max="2560" width="7" style="132" customWidth="1"/>
    <col min="2561" max="2561" width="14.42578125" style="132" customWidth="1"/>
    <col min="2562" max="2562" width="11" style="132" customWidth="1"/>
    <col min="2563" max="2564" width="13.85546875" style="132" customWidth="1"/>
    <col min="2565" max="2565" width="12.140625" style="132" customWidth="1"/>
    <col min="2566" max="2566" width="13.85546875" style="132" customWidth="1"/>
    <col min="2567" max="2567" width="11.5703125" style="132" customWidth="1"/>
    <col min="2568" max="2568" width="15.140625" style="132" customWidth="1"/>
    <col min="2569" max="2569" width="13.85546875" style="132" customWidth="1"/>
    <col min="2570" max="2570" width="10.5703125" style="132" customWidth="1"/>
    <col min="2571" max="2571" width="13.85546875" style="132" customWidth="1"/>
    <col min="2572" max="2572" width="11.7109375" style="132" customWidth="1"/>
    <col min="2573" max="2573" width="0" style="132" hidden="1" customWidth="1"/>
    <col min="2574" max="2574" width="35.140625" style="132" customWidth="1"/>
    <col min="2575" max="2575" width="36.28515625" style="132" customWidth="1"/>
    <col min="2576" max="2808" width="9.140625" style="132"/>
    <col min="2809" max="2809" width="3.5703125" style="132" customWidth="1"/>
    <col min="2810" max="2810" width="25.7109375" style="132" customWidth="1"/>
    <col min="2811" max="2811" width="11.5703125" style="132" customWidth="1"/>
    <col min="2812" max="2812" width="18.42578125" style="132" customWidth="1"/>
    <col min="2813" max="2813" width="10.140625" style="132" customWidth="1"/>
    <col min="2814" max="2814" width="15.5703125" style="132" customWidth="1"/>
    <col min="2815" max="2815" width="16" style="132" customWidth="1"/>
    <col min="2816" max="2816" width="7" style="132" customWidth="1"/>
    <col min="2817" max="2817" width="14.42578125" style="132" customWidth="1"/>
    <col min="2818" max="2818" width="11" style="132" customWidth="1"/>
    <col min="2819" max="2820" width="13.85546875" style="132" customWidth="1"/>
    <col min="2821" max="2821" width="12.140625" style="132" customWidth="1"/>
    <col min="2822" max="2822" width="13.85546875" style="132" customWidth="1"/>
    <col min="2823" max="2823" width="11.5703125" style="132" customWidth="1"/>
    <col min="2824" max="2824" width="15.140625" style="132" customWidth="1"/>
    <col min="2825" max="2825" width="13.85546875" style="132" customWidth="1"/>
    <col min="2826" max="2826" width="10.5703125" style="132" customWidth="1"/>
    <col min="2827" max="2827" width="13.85546875" style="132" customWidth="1"/>
    <col min="2828" max="2828" width="11.7109375" style="132" customWidth="1"/>
    <col min="2829" max="2829" width="0" style="132" hidden="1" customWidth="1"/>
    <col min="2830" max="2830" width="35.140625" style="132" customWidth="1"/>
    <col min="2831" max="2831" width="36.28515625" style="132" customWidth="1"/>
    <col min="2832" max="3064" width="9.140625" style="132"/>
    <col min="3065" max="3065" width="3.5703125" style="132" customWidth="1"/>
    <col min="3066" max="3066" width="25.7109375" style="132" customWidth="1"/>
    <col min="3067" max="3067" width="11.5703125" style="132" customWidth="1"/>
    <col min="3068" max="3068" width="18.42578125" style="132" customWidth="1"/>
    <col min="3069" max="3069" width="10.140625" style="132" customWidth="1"/>
    <col min="3070" max="3070" width="15.5703125" style="132" customWidth="1"/>
    <col min="3071" max="3071" width="16" style="132" customWidth="1"/>
    <col min="3072" max="3072" width="7" style="132" customWidth="1"/>
    <col min="3073" max="3073" width="14.42578125" style="132" customWidth="1"/>
    <col min="3074" max="3074" width="11" style="132" customWidth="1"/>
    <col min="3075" max="3076" width="13.85546875" style="132" customWidth="1"/>
    <col min="3077" max="3077" width="12.140625" style="132" customWidth="1"/>
    <col min="3078" max="3078" width="13.85546875" style="132" customWidth="1"/>
    <col min="3079" max="3079" width="11.5703125" style="132" customWidth="1"/>
    <col min="3080" max="3080" width="15.140625" style="132" customWidth="1"/>
    <col min="3081" max="3081" width="13.85546875" style="132" customWidth="1"/>
    <col min="3082" max="3082" width="10.5703125" style="132" customWidth="1"/>
    <col min="3083" max="3083" width="13.85546875" style="132" customWidth="1"/>
    <col min="3084" max="3084" width="11.7109375" style="132" customWidth="1"/>
    <col min="3085" max="3085" width="0" style="132" hidden="1" customWidth="1"/>
    <col min="3086" max="3086" width="35.140625" style="132" customWidth="1"/>
    <col min="3087" max="3087" width="36.28515625" style="132" customWidth="1"/>
    <col min="3088" max="3320" width="9.140625" style="132"/>
    <col min="3321" max="3321" width="3.5703125" style="132" customWidth="1"/>
    <col min="3322" max="3322" width="25.7109375" style="132" customWidth="1"/>
    <col min="3323" max="3323" width="11.5703125" style="132" customWidth="1"/>
    <col min="3324" max="3324" width="18.42578125" style="132" customWidth="1"/>
    <col min="3325" max="3325" width="10.140625" style="132" customWidth="1"/>
    <col min="3326" max="3326" width="15.5703125" style="132" customWidth="1"/>
    <col min="3327" max="3327" width="16" style="132" customWidth="1"/>
    <col min="3328" max="3328" width="7" style="132" customWidth="1"/>
    <col min="3329" max="3329" width="14.42578125" style="132" customWidth="1"/>
    <col min="3330" max="3330" width="11" style="132" customWidth="1"/>
    <col min="3331" max="3332" width="13.85546875" style="132" customWidth="1"/>
    <col min="3333" max="3333" width="12.140625" style="132" customWidth="1"/>
    <col min="3334" max="3334" width="13.85546875" style="132" customWidth="1"/>
    <col min="3335" max="3335" width="11.5703125" style="132" customWidth="1"/>
    <col min="3336" max="3336" width="15.140625" style="132" customWidth="1"/>
    <col min="3337" max="3337" width="13.85546875" style="132" customWidth="1"/>
    <col min="3338" max="3338" width="10.5703125" style="132" customWidth="1"/>
    <col min="3339" max="3339" width="13.85546875" style="132" customWidth="1"/>
    <col min="3340" max="3340" width="11.7109375" style="132" customWidth="1"/>
    <col min="3341" max="3341" width="0" style="132" hidden="1" customWidth="1"/>
    <col min="3342" max="3342" width="35.140625" style="132" customWidth="1"/>
    <col min="3343" max="3343" width="36.28515625" style="132" customWidth="1"/>
    <col min="3344" max="3576" width="9.140625" style="132"/>
    <col min="3577" max="3577" width="3.5703125" style="132" customWidth="1"/>
    <col min="3578" max="3578" width="25.7109375" style="132" customWidth="1"/>
    <col min="3579" max="3579" width="11.5703125" style="132" customWidth="1"/>
    <col min="3580" max="3580" width="18.42578125" style="132" customWidth="1"/>
    <col min="3581" max="3581" width="10.140625" style="132" customWidth="1"/>
    <col min="3582" max="3582" width="15.5703125" style="132" customWidth="1"/>
    <col min="3583" max="3583" width="16" style="132" customWidth="1"/>
    <col min="3584" max="3584" width="7" style="132" customWidth="1"/>
    <col min="3585" max="3585" width="14.42578125" style="132" customWidth="1"/>
    <col min="3586" max="3586" width="11" style="132" customWidth="1"/>
    <col min="3587" max="3588" width="13.85546875" style="132" customWidth="1"/>
    <col min="3589" max="3589" width="12.140625" style="132" customWidth="1"/>
    <col min="3590" max="3590" width="13.85546875" style="132" customWidth="1"/>
    <col min="3591" max="3591" width="11.5703125" style="132" customWidth="1"/>
    <col min="3592" max="3592" width="15.140625" style="132" customWidth="1"/>
    <col min="3593" max="3593" width="13.85546875" style="132" customWidth="1"/>
    <col min="3594" max="3594" width="10.5703125" style="132" customWidth="1"/>
    <col min="3595" max="3595" width="13.85546875" style="132" customWidth="1"/>
    <col min="3596" max="3596" width="11.7109375" style="132" customWidth="1"/>
    <col min="3597" max="3597" width="0" style="132" hidden="1" customWidth="1"/>
    <col min="3598" max="3598" width="35.140625" style="132" customWidth="1"/>
    <col min="3599" max="3599" width="36.28515625" style="132" customWidth="1"/>
    <col min="3600" max="3832" width="9.140625" style="132"/>
    <col min="3833" max="3833" width="3.5703125" style="132" customWidth="1"/>
    <col min="3834" max="3834" width="25.7109375" style="132" customWidth="1"/>
    <col min="3835" max="3835" width="11.5703125" style="132" customWidth="1"/>
    <col min="3836" max="3836" width="18.42578125" style="132" customWidth="1"/>
    <col min="3837" max="3837" width="10.140625" style="132" customWidth="1"/>
    <col min="3838" max="3838" width="15.5703125" style="132" customWidth="1"/>
    <col min="3839" max="3839" width="16" style="132" customWidth="1"/>
    <col min="3840" max="3840" width="7" style="132" customWidth="1"/>
    <col min="3841" max="3841" width="14.42578125" style="132" customWidth="1"/>
    <col min="3842" max="3842" width="11" style="132" customWidth="1"/>
    <col min="3843" max="3844" width="13.85546875" style="132" customWidth="1"/>
    <col min="3845" max="3845" width="12.140625" style="132" customWidth="1"/>
    <col min="3846" max="3846" width="13.85546875" style="132" customWidth="1"/>
    <col min="3847" max="3847" width="11.5703125" style="132" customWidth="1"/>
    <col min="3848" max="3848" width="15.140625" style="132" customWidth="1"/>
    <col min="3849" max="3849" width="13.85546875" style="132" customWidth="1"/>
    <col min="3850" max="3850" width="10.5703125" style="132" customWidth="1"/>
    <col min="3851" max="3851" width="13.85546875" style="132" customWidth="1"/>
    <col min="3852" max="3852" width="11.7109375" style="132" customWidth="1"/>
    <col min="3853" max="3853" width="0" style="132" hidden="1" customWidth="1"/>
    <col min="3854" max="3854" width="35.140625" style="132" customWidth="1"/>
    <col min="3855" max="3855" width="36.28515625" style="132" customWidth="1"/>
    <col min="3856" max="4088" width="9.140625" style="132"/>
    <col min="4089" max="4089" width="3.5703125" style="132" customWidth="1"/>
    <col min="4090" max="4090" width="25.7109375" style="132" customWidth="1"/>
    <col min="4091" max="4091" width="11.5703125" style="132" customWidth="1"/>
    <col min="4092" max="4092" width="18.42578125" style="132" customWidth="1"/>
    <col min="4093" max="4093" width="10.140625" style="132" customWidth="1"/>
    <col min="4094" max="4094" width="15.5703125" style="132" customWidth="1"/>
    <col min="4095" max="4095" width="16" style="132" customWidth="1"/>
    <col min="4096" max="4096" width="7" style="132" customWidth="1"/>
    <col min="4097" max="4097" width="14.42578125" style="132" customWidth="1"/>
    <col min="4098" max="4098" width="11" style="132" customWidth="1"/>
    <col min="4099" max="4100" width="13.85546875" style="132" customWidth="1"/>
    <col min="4101" max="4101" width="12.140625" style="132" customWidth="1"/>
    <col min="4102" max="4102" width="13.85546875" style="132" customWidth="1"/>
    <col min="4103" max="4103" width="11.5703125" style="132" customWidth="1"/>
    <col min="4104" max="4104" width="15.140625" style="132" customWidth="1"/>
    <col min="4105" max="4105" width="13.85546875" style="132" customWidth="1"/>
    <col min="4106" max="4106" width="10.5703125" style="132" customWidth="1"/>
    <col min="4107" max="4107" width="13.85546875" style="132" customWidth="1"/>
    <col min="4108" max="4108" width="11.7109375" style="132" customWidth="1"/>
    <col min="4109" max="4109" width="0" style="132" hidden="1" customWidth="1"/>
    <col min="4110" max="4110" width="35.140625" style="132" customWidth="1"/>
    <col min="4111" max="4111" width="36.28515625" style="132" customWidth="1"/>
    <col min="4112" max="4344" width="9.140625" style="132"/>
    <col min="4345" max="4345" width="3.5703125" style="132" customWidth="1"/>
    <col min="4346" max="4346" width="25.7109375" style="132" customWidth="1"/>
    <col min="4347" max="4347" width="11.5703125" style="132" customWidth="1"/>
    <col min="4348" max="4348" width="18.42578125" style="132" customWidth="1"/>
    <col min="4349" max="4349" width="10.140625" style="132" customWidth="1"/>
    <col min="4350" max="4350" width="15.5703125" style="132" customWidth="1"/>
    <col min="4351" max="4351" width="16" style="132" customWidth="1"/>
    <col min="4352" max="4352" width="7" style="132" customWidth="1"/>
    <col min="4353" max="4353" width="14.42578125" style="132" customWidth="1"/>
    <col min="4354" max="4354" width="11" style="132" customWidth="1"/>
    <col min="4355" max="4356" width="13.85546875" style="132" customWidth="1"/>
    <col min="4357" max="4357" width="12.140625" style="132" customWidth="1"/>
    <col min="4358" max="4358" width="13.85546875" style="132" customWidth="1"/>
    <col min="4359" max="4359" width="11.5703125" style="132" customWidth="1"/>
    <col min="4360" max="4360" width="15.140625" style="132" customWidth="1"/>
    <col min="4361" max="4361" width="13.85546875" style="132" customWidth="1"/>
    <col min="4362" max="4362" width="10.5703125" style="132" customWidth="1"/>
    <col min="4363" max="4363" width="13.85546875" style="132" customWidth="1"/>
    <col min="4364" max="4364" width="11.7109375" style="132" customWidth="1"/>
    <col min="4365" max="4365" width="0" style="132" hidden="1" customWidth="1"/>
    <col min="4366" max="4366" width="35.140625" style="132" customWidth="1"/>
    <col min="4367" max="4367" width="36.28515625" style="132" customWidth="1"/>
    <col min="4368" max="4600" width="9.140625" style="132"/>
    <col min="4601" max="4601" width="3.5703125" style="132" customWidth="1"/>
    <col min="4602" max="4602" width="25.7109375" style="132" customWidth="1"/>
    <col min="4603" max="4603" width="11.5703125" style="132" customWidth="1"/>
    <col min="4604" max="4604" width="18.42578125" style="132" customWidth="1"/>
    <col min="4605" max="4605" width="10.140625" style="132" customWidth="1"/>
    <col min="4606" max="4606" width="15.5703125" style="132" customWidth="1"/>
    <col min="4607" max="4607" width="16" style="132" customWidth="1"/>
    <col min="4608" max="4608" width="7" style="132" customWidth="1"/>
    <col min="4609" max="4609" width="14.42578125" style="132" customWidth="1"/>
    <col min="4610" max="4610" width="11" style="132" customWidth="1"/>
    <col min="4611" max="4612" width="13.85546875" style="132" customWidth="1"/>
    <col min="4613" max="4613" width="12.140625" style="132" customWidth="1"/>
    <col min="4614" max="4614" width="13.85546875" style="132" customWidth="1"/>
    <col min="4615" max="4615" width="11.5703125" style="132" customWidth="1"/>
    <col min="4616" max="4616" width="15.140625" style="132" customWidth="1"/>
    <col min="4617" max="4617" width="13.85546875" style="132" customWidth="1"/>
    <col min="4618" max="4618" width="10.5703125" style="132" customWidth="1"/>
    <col min="4619" max="4619" width="13.85546875" style="132" customWidth="1"/>
    <col min="4620" max="4620" width="11.7109375" style="132" customWidth="1"/>
    <col min="4621" max="4621" width="0" style="132" hidden="1" customWidth="1"/>
    <col min="4622" max="4622" width="35.140625" style="132" customWidth="1"/>
    <col min="4623" max="4623" width="36.28515625" style="132" customWidth="1"/>
    <col min="4624" max="4856" width="9.140625" style="132"/>
    <col min="4857" max="4857" width="3.5703125" style="132" customWidth="1"/>
    <col min="4858" max="4858" width="25.7109375" style="132" customWidth="1"/>
    <col min="4859" max="4859" width="11.5703125" style="132" customWidth="1"/>
    <col min="4860" max="4860" width="18.42578125" style="132" customWidth="1"/>
    <col min="4861" max="4861" width="10.140625" style="132" customWidth="1"/>
    <col min="4862" max="4862" width="15.5703125" style="132" customWidth="1"/>
    <col min="4863" max="4863" width="16" style="132" customWidth="1"/>
    <col min="4864" max="4864" width="7" style="132" customWidth="1"/>
    <col min="4865" max="4865" width="14.42578125" style="132" customWidth="1"/>
    <col min="4866" max="4866" width="11" style="132" customWidth="1"/>
    <col min="4867" max="4868" width="13.85546875" style="132" customWidth="1"/>
    <col min="4869" max="4869" width="12.140625" style="132" customWidth="1"/>
    <col min="4870" max="4870" width="13.85546875" style="132" customWidth="1"/>
    <col min="4871" max="4871" width="11.5703125" style="132" customWidth="1"/>
    <col min="4872" max="4872" width="15.140625" style="132" customWidth="1"/>
    <col min="4873" max="4873" width="13.85546875" style="132" customWidth="1"/>
    <col min="4874" max="4874" width="10.5703125" style="132" customWidth="1"/>
    <col min="4875" max="4875" width="13.85546875" style="132" customWidth="1"/>
    <col min="4876" max="4876" width="11.7109375" style="132" customWidth="1"/>
    <col min="4877" max="4877" width="0" style="132" hidden="1" customWidth="1"/>
    <col min="4878" max="4878" width="35.140625" style="132" customWidth="1"/>
    <col min="4879" max="4879" width="36.28515625" style="132" customWidth="1"/>
    <col min="4880" max="5112" width="9.140625" style="132"/>
    <col min="5113" max="5113" width="3.5703125" style="132" customWidth="1"/>
    <col min="5114" max="5114" width="25.7109375" style="132" customWidth="1"/>
    <col min="5115" max="5115" width="11.5703125" style="132" customWidth="1"/>
    <col min="5116" max="5116" width="18.42578125" style="132" customWidth="1"/>
    <col min="5117" max="5117" width="10.140625" style="132" customWidth="1"/>
    <col min="5118" max="5118" width="15.5703125" style="132" customWidth="1"/>
    <col min="5119" max="5119" width="16" style="132" customWidth="1"/>
    <col min="5120" max="5120" width="7" style="132" customWidth="1"/>
    <col min="5121" max="5121" width="14.42578125" style="132" customWidth="1"/>
    <col min="5122" max="5122" width="11" style="132" customWidth="1"/>
    <col min="5123" max="5124" width="13.85546875" style="132" customWidth="1"/>
    <col min="5125" max="5125" width="12.140625" style="132" customWidth="1"/>
    <col min="5126" max="5126" width="13.85546875" style="132" customWidth="1"/>
    <col min="5127" max="5127" width="11.5703125" style="132" customWidth="1"/>
    <col min="5128" max="5128" width="15.140625" style="132" customWidth="1"/>
    <col min="5129" max="5129" width="13.85546875" style="132" customWidth="1"/>
    <col min="5130" max="5130" width="10.5703125" style="132" customWidth="1"/>
    <col min="5131" max="5131" width="13.85546875" style="132" customWidth="1"/>
    <col min="5132" max="5132" width="11.7109375" style="132" customWidth="1"/>
    <col min="5133" max="5133" width="0" style="132" hidden="1" customWidth="1"/>
    <col min="5134" max="5134" width="35.140625" style="132" customWidth="1"/>
    <col min="5135" max="5135" width="36.28515625" style="132" customWidth="1"/>
    <col min="5136" max="5368" width="9.140625" style="132"/>
    <col min="5369" max="5369" width="3.5703125" style="132" customWidth="1"/>
    <col min="5370" max="5370" width="25.7109375" style="132" customWidth="1"/>
    <col min="5371" max="5371" width="11.5703125" style="132" customWidth="1"/>
    <col min="5372" max="5372" width="18.42578125" style="132" customWidth="1"/>
    <col min="5373" max="5373" width="10.140625" style="132" customWidth="1"/>
    <col min="5374" max="5374" width="15.5703125" style="132" customWidth="1"/>
    <col min="5375" max="5375" width="16" style="132" customWidth="1"/>
    <col min="5376" max="5376" width="7" style="132" customWidth="1"/>
    <col min="5377" max="5377" width="14.42578125" style="132" customWidth="1"/>
    <col min="5378" max="5378" width="11" style="132" customWidth="1"/>
    <col min="5379" max="5380" width="13.85546875" style="132" customWidth="1"/>
    <col min="5381" max="5381" width="12.140625" style="132" customWidth="1"/>
    <col min="5382" max="5382" width="13.85546875" style="132" customWidth="1"/>
    <col min="5383" max="5383" width="11.5703125" style="132" customWidth="1"/>
    <col min="5384" max="5384" width="15.140625" style="132" customWidth="1"/>
    <col min="5385" max="5385" width="13.85546875" style="132" customWidth="1"/>
    <col min="5386" max="5386" width="10.5703125" style="132" customWidth="1"/>
    <col min="5387" max="5387" width="13.85546875" style="132" customWidth="1"/>
    <col min="5388" max="5388" width="11.7109375" style="132" customWidth="1"/>
    <col min="5389" max="5389" width="0" style="132" hidden="1" customWidth="1"/>
    <col min="5390" max="5390" width="35.140625" style="132" customWidth="1"/>
    <col min="5391" max="5391" width="36.28515625" style="132" customWidth="1"/>
    <col min="5392" max="5624" width="9.140625" style="132"/>
    <col min="5625" max="5625" width="3.5703125" style="132" customWidth="1"/>
    <col min="5626" max="5626" width="25.7109375" style="132" customWidth="1"/>
    <col min="5627" max="5627" width="11.5703125" style="132" customWidth="1"/>
    <col min="5628" max="5628" width="18.42578125" style="132" customWidth="1"/>
    <col min="5629" max="5629" width="10.140625" style="132" customWidth="1"/>
    <col min="5630" max="5630" width="15.5703125" style="132" customWidth="1"/>
    <col min="5631" max="5631" width="16" style="132" customWidth="1"/>
    <col min="5632" max="5632" width="7" style="132" customWidth="1"/>
    <col min="5633" max="5633" width="14.42578125" style="132" customWidth="1"/>
    <col min="5634" max="5634" width="11" style="132" customWidth="1"/>
    <col min="5635" max="5636" width="13.85546875" style="132" customWidth="1"/>
    <col min="5637" max="5637" width="12.140625" style="132" customWidth="1"/>
    <col min="5638" max="5638" width="13.85546875" style="132" customWidth="1"/>
    <col min="5639" max="5639" width="11.5703125" style="132" customWidth="1"/>
    <col min="5640" max="5640" width="15.140625" style="132" customWidth="1"/>
    <col min="5641" max="5641" width="13.85546875" style="132" customWidth="1"/>
    <col min="5642" max="5642" width="10.5703125" style="132" customWidth="1"/>
    <col min="5643" max="5643" width="13.85546875" style="132" customWidth="1"/>
    <col min="5644" max="5644" width="11.7109375" style="132" customWidth="1"/>
    <col min="5645" max="5645" width="0" style="132" hidden="1" customWidth="1"/>
    <col min="5646" max="5646" width="35.140625" style="132" customWidth="1"/>
    <col min="5647" max="5647" width="36.28515625" style="132" customWidth="1"/>
    <col min="5648" max="5880" width="9.140625" style="132"/>
    <col min="5881" max="5881" width="3.5703125" style="132" customWidth="1"/>
    <col min="5882" max="5882" width="25.7109375" style="132" customWidth="1"/>
    <col min="5883" max="5883" width="11.5703125" style="132" customWidth="1"/>
    <col min="5884" max="5884" width="18.42578125" style="132" customWidth="1"/>
    <col min="5885" max="5885" width="10.140625" style="132" customWidth="1"/>
    <col min="5886" max="5886" width="15.5703125" style="132" customWidth="1"/>
    <col min="5887" max="5887" width="16" style="132" customWidth="1"/>
    <col min="5888" max="5888" width="7" style="132" customWidth="1"/>
    <col min="5889" max="5889" width="14.42578125" style="132" customWidth="1"/>
    <col min="5890" max="5890" width="11" style="132" customWidth="1"/>
    <col min="5891" max="5892" width="13.85546875" style="132" customWidth="1"/>
    <col min="5893" max="5893" width="12.140625" style="132" customWidth="1"/>
    <col min="5894" max="5894" width="13.85546875" style="132" customWidth="1"/>
    <col min="5895" max="5895" width="11.5703125" style="132" customWidth="1"/>
    <col min="5896" max="5896" width="15.140625" style="132" customWidth="1"/>
    <col min="5897" max="5897" width="13.85546875" style="132" customWidth="1"/>
    <col min="5898" max="5898" width="10.5703125" style="132" customWidth="1"/>
    <col min="5899" max="5899" width="13.85546875" style="132" customWidth="1"/>
    <col min="5900" max="5900" width="11.7109375" style="132" customWidth="1"/>
    <col min="5901" max="5901" width="0" style="132" hidden="1" customWidth="1"/>
    <col min="5902" max="5902" width="35.140625" style="132" customWidth="1"/>
    <col min="5903" max="5903" width="36.28515625" style="132" customWidth="1"/>
    <col min="5904" max="6136" width="9.140625" style="132"/>
    <col min="6137" max="6137" width="3.5703125" style="132" customWidth="1"/>
    <col min="6138" max="6138" width="25.7109375" style="132" customWidth="1"/>
    <col min="6139" max="6139" width="11.5703125" style="132" customWidth="1"/>
    <col min="6140" max="6140" width="18.42578125" style="132" customWidth="1"/>
    <col min="6141" max="6141" width="10.140625" style="132" customWidth="1"/>
    <col min="6142" max="6142" width="15.5703125" style="132" customWidth="1"/>
    <col min="6143" max="6143" width="16" style="132" customWidth="1"/>
    <col min="6144" max="6144" width="7" style="132" customWidth="1"/>
    <col min="6145" max="6145" width="14.42578125" style="132" customWidth="1"/>
    <col min="6146" max="6146" width="11" style="132" customWidth="1"/>
    <col min="6147" max="6148" width="13.85546875" style="132" customWidth="1"/>
    <col min="6149" max="6149" width="12.140625" style="132" customWidth="1"/>
    <col min="6150" max="6150" width="13.85546875" style="132" customWidth="1"/>
    <col min="6151" max="6151" width="11.5703125" style="132" customWidth="1"/>
    <col min="6152" max="6152" width="15.140625" style="132" customWidth="1"/>
    <col min="6153" max="6153" width="13.85546875" style="132" customWidth="1"/>
    <col min="6154" max="6154" width="10.5703125" style="132" customWidth="1"/>
    <col min="6155" max="6155" width="13.85546875" style="132" customWidth="1"/>
    <col min="6156" max="6156" width="11.7109375" style="132" customWidth="1"/>
    <col min="6157" max="6157" width="0" style="132" hidden="1" customWidth="1"/>
    <col min="6158" max="6158" width="35.140625" style="132" customWidth="1"/>
    <col min="6159" max="6159" width="36.28515625" style="132" customWidth="1"/>
    <col min="6160" max="6392" width="9.140625" style="132"/>
    <col min="6393" max="6393" width="3.5703125" style="132" customWidth="1"/>
    <col min="6394" max="6394" width="25.7109375" style="132" customWidth="1"/>
    <col min="6395" max="6395" width="11.5703125" style="132" customWidth="1"/>
    <col min="6396" max="6396" width="18.42578125" style="132" customWidth="1"/>
    <col min="6397" max="6397" width="10.140625" style="132" customWidth="1"/>
    <col min="6398" max="6398" width="15.5703125" style="132" customWidth="1"/>
    <col min="6399" max="6399" width="16" style="132" customWidth="1"/>
    <col min="6400" max="6400" width="7" style="132" customWidth="1"/>
    <col min="6401" max="6401" width="14.42578125" style="132" customWidth="1"/>
    <col min="6402" max="6402" width="11" style="132" customWidth="1"/>
    <col min="6403" max="6404" width="13.85546875" style="132" customWidth="1"/>
    <col min="6405" max="6405" width="12.140625" style="132" customWidth="1"/>
    <col min="6406" max="6406" width="13.85546875" style="132" customWidth="1"/>
    <col min="6407" max="6407" width="11.5703125" style="132" customWidth="1"/>
    <col min="6408" max="6408" width="15.140625" style="132" customWidth="1"/>
    <col min="6409" max="6409" width="13.85546875" style="132" customWidth="1"/>
    <col min="6410" max="6410" width="10.5703125" style="132" customWidth="1"/>
    <col min="6411" max="6411" width="13.85546875" style="132" customWidth="1"/>
    <col min="6412" max="6412" width="11.7109375" style="132" customWidth="1"/>
    <col min="6413" max="6413" width="0" style="132" hidden="1" customWidth="1"/>
    <col min="6414" max="6414" width="35.140625" style="132" customWidth="1"/>
    <col min="6415" max="6415" width="36.28515625" style="132" customWidth="1"/>
    <col min="6416" max="6648" width="9.140625" style="132"/>
    <col min="6649" max="6649" width="3.5703125" style="132" customWidth="1"/>
    <col min="6650" max="6650" width="25.7109375" style="132" customWidth="1"/>
    <col min="6651" max="6651" width="11.5703125" style="132" customWidth="1"/>
    <col min="6652" max="6652" width="18.42578125" style="132" customWidth="1"/>
    <col min="6653" max="6653" width="10.140625" style="132" customWidth="1"/>
    <col min="6654" max="6654" width="15.5703125" style="132" customWidth="1"/>
    <col min="6655" max="6655" width="16" style="132" customWidth="1"/>
    <col min="6656" max="6656" width="7" style="132" customWidth="1"/>
    <col min="6657" max="6657" width="14.42578125" style="132" customWidth="1"/>
    <col min="6658" max="6658" width="11" style="132" customWidth="1"/>
    <col min="6659" max="6660" width="13.85546875" style="132" customWidth="1"/>
    <col min="6661" max="6661" width="12.140625" style="132" customWidth="1"/>
    <col min="6662" max="6662" width="13.85546875" style="132" customWidth="1"/>
    <col min="6663" max="6663" width="11.5703125" style="132" customWidth="1"/>
    <col min="6664" max="6664" width="15.140625" style="132" customWidth="1"/>
    <col min="6665" max="6665" width="13.85546875" style="132" customWidth="1"/>
    <col min="6666" max="6666" width="10.5703125" style="132" customWidth="1"/>
    <col min="6667" max="6667" width="13.85546875" style="132" customWidth="1"/>
    <col min="6668" max="6668" width="11.7109375" style="132" customWidth="1"/>
    <col min="6669" max="6669" width="0" style="132" hidden="1" customWidth="1"/>
    <col min="6670" max="6670" width="35.140625" style="132" customWidth="1"/>
    <col min="6671" max="6671" width="36.28515625" style="132" customWidth="1"/>
    <col min="6672" max="6904" width="9.140625" style="132"/>
    <col min="6905" max="6905" width="3.5703125" style="132" customWidth="1"/>
    <col min="6906" max="6906" width="25.7109375" style="132" customWidth="1"/>
    <col min="6907" max="6907" width="11.5703125" style="132" customWidth="1"/>
    <col min="6908" max="6908" width="18.42578125" style="132" customWidth="1"/>
    <col min="6909" max="6909" width="10.140625" style="132" customWidth="1"/>
    <col min="6910" max="6910" width="15.5703125" style="132" customWidth="1"/>
    <col min="6911" max="6911" width="16" style="132" customWidth="1"/>
    <col min="6912" max="6912" width="7" style="132" customWidth="1"/>
    <col min="6913" max="6913" width="14.42578125" style="132" customWidth="1"/>
    <col min="6914" max="6914" width="11" style="132" customWidth="1"/>
    <col min="6915" max="6916" width="13.85546875" style="132" customWidth="1"/>
    <col min="6917" max="6917" width="12.140625" style="132" customWidth="1"/>
    <col min="6918" max="6918" width="13.85546875" style="132" customWidth="1"/>
    <col min="6919" max="6919" width="11.5703125" style="132" customWidth="1"/>
    <col min="6920" max="6920" width="15.140625" style="132" customWidth="1"/>
    <col min="6921" max="6921" width="13.85546875" style="132" customWidth="1"/>
    <col min="6922" max="6922" width="10.5703125" style="132" customWidth="1"/>
    <col min="6923" max="6923" width="13.85546875" style="132" customWidth="1"/>
    <col min="6924" max="6924" width="11.7109375" style="132" customWidth="1"/>
    <col min="6925" max="6925" width="0" style="132" hidden="1" customWidth="1"/>
    <col min="6926" max="6926" width="35.140625" style="132" customWidth="1"/>
    <col min="6927" max="6927" width="36.28515625" style="132" customWidth="1"/>
    <col min="6928" max="7160" width="9.140625" style="132"/>
    <col min="7161" max="7161" width="3.5703125" style="132" customWidth="1"/>
    <col min="7162" max="7162" width="25.7109375" style="132" customWidth="1"/>
    <col min="7163" max="7163" width="11.5703125" style="132" customWidth="1"/>
    <col min="7164" max="7164" width="18.42578125" style="132" customWidth="1"/>
    <col min="7165" max="7165" width="10.140625" style="132" customWidth="1"/>
    <col min="7166" max="7166" width="15.5703125" style="132" customWidth="1"/>
    <col min="7167" max="7167" width="16" style="132" customWidth="1"/>
    <col min="7168" max="7168" width="7" style="132" customWidth="1"/>
    <col min="7169" max="7169" width="14.42578125" style="132" customWidth="1"/>
    <col min="7170" max="7170" width="11" style="132" customWidth="1"/>
    <col min="7171" max="7172" width="13.85546875" style="132" customWidth="1"/>
    <col min="7173" max="7173" width="12.140625" style="132" customWidth="1"/>
    <col min="7174" max="7174" width="13.85546875" style="132" customWidth="1"/>
    <col min="7175" max="7175" width="11.5703125" style="132" customWidth="1"/>
    <col min="7176" max="7176" width="15.140625" style="132" customWidth="1"/>
    <col min="7177" max="7177" width="13.85546875" style="132" customWidth="1"/>
    <col min="7178" max="7178" width="10.5703125" style="132" customWidth="1"/>
    <col min="7179" max="7179" width="13.85546875" style="132" customWidth="1"/>
    <col min="7180" max="7180" width="11.7109375" style="132" customWidth="1"/>
    <col min="7181" max="7181" width="0" style="132" hidden="1" customWidth="1"/>
    <col min="7182" max="7182" width="35.140625" style="132" customWidth="1"/>
    <col min="7183" max="7183" width="36.28515625" style="132" customWidth="1"/>
    <col min="7184" max="7416" width="9.140625" style="132"/>
    <col min="7417" max="7417" width="3.5703125" style="132" customWidth="1"/>
    <col min="7418" max="7418" width="25.7109375" style="132" customWidth="1"/>
    <col min="7419" max="7419" width="11.5703125" style="132" customWidth="1"/>
    <col min="7420" max="7420" width="18.42578125" style="132" customWidth="1"/>
    <col min="7421" max="7421" width="10.140625" style="132" customWidth="1"/>
    <col min="7422" max="7422" width="15.5703125" style="132" customWidth="1"/>
    <col min="7423" max="7423" width="16" style="132" customWidth="1"/>
    <col min="7424" max="7424" width="7" style="132" customWidth="1"/>
    <col min="7425" max="7425" width="14.42578125" style="132" customWidth="1"/>
    <col min="7426" max="7426" width="11" style="132" customWidth="1"/>
    <col min="7427" max="7428" width="13.85546875" style="132" customWidth="1"/>
    <col min="7429" max="7429" width="12.140625" style="132" customWidth="1"/>
    <col min="7430" max="7430" width="13.85546875" style="132" customWidth="1"/>
    <col min="7431" max="7431" width="11.5703125" style="132" customWidth="1"/>
    <col min="7432" max="7432" width="15.140625" style="132" customWidth="1"/>
    <col min="7433" max="7433" width="13.85546875" style="132" customWidth="1"/>
    <col min="7434" max="7434" width="10.5703125" style="132" customWidth="1"/>
    <col min="7435" max="7435" width="13.85546875" style="132" customWidth="1"/>
    <col min="7436" max="7436" width="11.7109375" style="132" customWidth="1"/>
    <col min="7437" max="7437" width="0" style="132" hidden="1" customWidth="1"/>
    <col min="7438" max="7438" width="35.140625" style="132" customWidth="1"/>
    <col min="7439" max="7439" width="36.28515625" style="132" customWidth="1"/>
    <col min="7440" max="7672" width="9.140625" style="132"/>
    <col min="7673" max="7673" width="3.5703125" style="132" customWidth="1"/>
    <col min="7674" max="7674" width="25.7109375" style="132" customWidth="1"/>
    <col min="7675" max="7675" width="11.5703125" style="132" customWidth="1"/>
    <col min="7676" max="7676" width="18.42578125" style="132" customWidth="1"/>
    <col min="7677" max="7677" width="10.140625" style="132" customWidth="1"/>
    <col min="7678" max="7678" width="15.5703125" style="132" customWidth="1"/>
    <col min="7679" max="7679" width="16" style="132" customWidth="1"/>
    <col min="7680" max="7680" width="7" style="132" customWidth="1"/>
    <col min="7681" max="7681" width="14.42578125" style="132" customWidth="1"/>
    <col min="7682" max="7682" width="11" style="132" customWidth="1"/>
    <col min="7683" max="7684" width="13.85546875" style="132" customWidth="1"/>
    <col min="7685" max="7685" width="12.140625" style="132" customWidth="1"/>
    <col min="7686" max="7686" width="13.85546875" style="132" customWidth="1"/>
    <col min="7687" max="7687" width="11.5703125" style="132" customWidth="1"/>
    <col min="7688" max="7688" width="15.140625" style="132" customWidth="1"/>
    <col min="7689" max="7689" width="13.85546875" style="132" customWidth="1"/>
    <col min="7690" max="7690" width="10.5703125" style="132" customWidth="1"/>
    <col min="7691" max="7691" width="13.85546875" style="132" customWidth="1"/>
    <col min="7692" max="7692" width="11.7109375" style="132" customWidth="1"/>
    <col min="7693" max="7693" width="0" style="132" hidden="1" customWidth="1"/>
    <col min="7694" max="7694" width="35.140625" style="132" customWidth="1"/>
    <col min="7695" max="7695" width="36.28515625" style="132" customWidth="1"/>
    <col min="7696" max="7928" width="9.140625" style="132"/>
    <col min="7929" max="7929" width="3.5703125" style="132" customWidth="1"/>
    <col min="7930" max="7930" width="25.7109375" style="132" customWidth="1"/>
    <col min="7931" max="7931" width="11.5703125" style="132" customWidth="1"/>
    <col min="7932" max="7932" width="18.42578125" style="132" customWidth="1"/>
    <col min="7933" max="7933" width="10.140625" style="132" customWidth="1"/>
    <col min="7934" max="7934" width="15.5703125" style="132" customWidth="1"/>
    <col min="7935" max="7935" width="16" style="132" customWidth="1"/>
    <col min="7936" max="7936" width="7" style="132" customWidth="1"/>
    <col min="7937" max="7937" width="14.42578125" style="132" customWidth="1"/>
    <col min="7938" max="7938" width="11" style="132" customWidth="1"/>
    <col min="7939" max="7940" width="13.85546875" style="132" customWidth="1"/>
    <col min="7941" max="7941" width="12.140625" style="132" customWidth="1"/>
    <col min="7942" max="7942" width="13.85546875" style="132" customWidth="1"/>
    <col min="7943" max="7943" width="11.5703125" style="132" customWidth="1"/>
    <col min="7944" max="7944" width="15.140625" style="132" customWidth="1"/>
    <col min="7945" max="7945" width="13.85546875" style="132" customWidth="1"/>
    <col min="7946" max="7946" width="10.5703125" style="132" customWidth="1"/>
    <col min="7947" max="7947" width="13.85546875" style="132" customWidth="1"/>
    <col min="7948" max="7948" width="11.7109375" style="132" customWidth="1"/>
    <col min="7949" max="7949" width="0" style="132" hidden="1" customWidth="1"/>
    <col min="7950" max="7950" width="35.140625" style="132" customWidth="1"/>
    <col min="7951" max="7951" width="36.28515625" style="132" customWidth="1"/>
    <col min="7952" max="8184" width="9.140625" style="132"/>
    <col min="8185" max="8185" width="3.5703125" style="132" customWidth="1"/>
    <col min="8186" max="8186" width="25.7109375" style="132" customWidth="1"/>
    <col min="8187" max="8187" width="11.5703125" style="132" customWidth="1"/>
    <col min="8188" max="8188" width="18.42578125" style="132" customWidth="1"/>
    <col min="8189" max="8189" width="10.140625" style="132" customWidth="1"/>
    <col min="8190" max="8190" width="15.5703125" style="132" customWidth="1"/>
    <col min="8191" max="8191" width="16" style="132" customWidth="1"/>
    <col min="8192" max="8192" width="7" style="132" customWidth="1"/>
    <col min="8193" max="8193" width="14.42578125" style="132" customWidth="1"/>
    <col min="8194" max="8194" width="11" style="132" customWidth="1"/>
    <col min="8195" max="8196" width="13.85546875" style="132" customWidth="1"/>
    <col min="8197" max="8197" width="12.140625" style="132" customWidth="1"/>
    <col min="8198" max="8198" width="13.85546875" style="132" customWidth="1"/>
    <col min="8199" max="8199" width="11.5703125" style="132" customWidth="1"/>
    <col min="8200" max="8200" width="15.140625" style="132" customWidth="1"/>
    <col min="8201" max="8201" width="13.85546875" style="132" customWidth="1"/>
    <col min="8202" max="8202" width="10.5703125" style="132" customWidth="1"/>
    <col min="8203" max="8203" width="13.85546875" style="132" customWidth="1"/>
    <col min="8204" max="8204" width="11.7109375" style="132" customWidth="1"/>
    <col min="8205" max="8205" width="0" style="132" hidden="1" customWidth="1"/>
    <col min="8206" max="8206" width="35.140625" style="132" customWidth="1"/>
    <col min="8207" max="8207" width="36.28515625" style="132" customWidth="1"/>
    <col min="8208" max="8440" width="9.140625" style="132"/>
    <col min="8441" max="8441" width="3.5703125" style="132" customWidth="1"/>
    <col min="8442" max="8442" width="25.7109375" style="132" customWidth="1"/>
    <col min="8443" max="8443" width="11.5703125" style="132" customWidth="1"/>
    <col min="8444" max="8444" width="18.42578125" style="132" customWidth="1"/>
    <col min="8445" max="8445" width="10.140625" style="132" customWidth="1"/>
    <col min="8446" max="8446" width="15.5703125" style="132" customWidth="1"/>
    <col min="8447" max="8447" width="16" style="132" customWidth="1"/>
    <col min="8448" max="8448" width="7" style="132" customWidth="1"/>
    <col min="8449" max="8449" width="14.42578125" style="132" customWidth="1"/>
    <col min="8450" max="8450" width="11" style="132" customWidth="1"/>
    <col min="8451" max="8452" width="13.85546875" style="132" customWidth="1"/>
    <col min="8453" max="8453" width="12.140625" style="132" customWidth="1"/>
    <col min="8454" max="8454" width="13.85546875" style="132" customWidth="1"/>
    <col min="8455" max="8455" width="11.5703125" style="132" customWidth="1"/>
    <col min="8456" max="8456" width="15.140625" style="132" customWidth="1"/>
    <col min="8457" max="8457" width="13.85546875" style="132" customWidth="1"/>
    <col min="8458" max="8458" width="10.5703125" style="132" customWidth="1"/>
    <col min="8459" max="8459" width="13.85546875" style="132" customWidth="1"/>
    <col min="8460" max="8460" width="11.7109375" style="132" customWidth="1"/>
    <col min="8461" max="8461" width="0" style="132" hidden="1" customWidth="1"/>
    <col min="8462" max="8462" width="35.140625" style="132" customWidth="1"/>
    <col min="8463" max="8463" width="36.28515625" style="132" customWidth="1"/>
    <col min="8464" max="8696" width="9.140625" style="132"/>
    <col min="8697" max="8697" width="3.5703125" style="132" customWidth="1"/>
    <col min="8698" max="8698" width="25.7109375" style="132" customWidth="1"/>
    <col min="8699" max="8699" width="11.5703125" style="132" customWidth="1"/>
    <col min="8700" max="8700" width="18.42578125" style="132" customWidth="1"/>
    <col min="8701" max="8701" width="10.140625" style="132" customWidth="1"/>
    <col min="8702" max="8702" width="15.5703125" style="132" customWidth="1"/>
    <col min="8703" max="8703" width="16" style="132" customWidth="1"/>
    <col min="8704" max="8704" width="7" style="132" customWidth="1"/>
    <col min="8705" max="8705" width="14.42578125" style="132" customWidth="1"/>
    <col min="8706" max="8706" width="11" style="132" customWidth="1"/>
    <col min="8707" max="8708" width="13.85546875" style="132" customWidth="1"/>
    <col min="8709" max="8709" width="12.140625" style="132" customWidth="1"/>
    <col min="8710" max="8710" width="13.85546875" style="132" customWidth="1"/>
    <col min="8711" max="8711" width="11.5703125" style="132" customWidth="1"/>
    <col min="8712" max="8712" width="15.140625" style="132" customWidth="1"/>
    <col min="8713" max="8713" width="13.85546875" style="132" customWidth="1"/>
    <col min="8714" max="8714" width="10.5703125" style="132" customWidth="1"/>
    <col min="8715" max="8715" width="13.85546875" style="132" customWidth="1"/>
    <col min="8716" max="8716" width="11.7109375" style="132" customWidth="1"/>
    <col min="8717" max="8717" width="0" style="132" hidden="1" customWidth="1"/>
    <col min="8718" max="8718" width="35.140625" style="132" customWidth="1"/>
    <col min="8719" max="8719" width="36.28515625" style="132" customWidth="1"/>
    <col min="8720" max="8952" width="9.140625" style="132"/>
    <col min="8953" max="8953" width="3.5703125" style="132" customWidth="1"/>
    <col min="8954" max="8954" width="25.7109375" style="132" customWidth="1"/>
    <col min="8955" max="8955" width="11.5703125" style="132" customWidth="1"/>
    <col min="8956" max="8956" width="18.42578125" style="132" customWidth="1"/>
    <col min="8957" max="8957" width="10.140625" style="132" customWidth="1"/>
    <col min="8958" max="8958" width="15.5703125" style="132" customWidth="1"/>
    <col min="8959" max="8959" width="16" style="132" customWidth="1"/>
    <col min="8960" max="8960" width="7" style="132" customWidth="1"/>
    <col min="8961" max="8961" width="14.42578125" style="132" customWidth="1"/>
    <col min="8962" max="8962" width="11" style="132" customWidth="1"/>
    <col min="8963" max="8964" width="13.85546875" style="132" customWidth="1"/>
    <col min="8965" max="8965" width="12.140625" style="132" customWidth="1"/>
    <col min="8966" max="8966" width="13.85546875" style="132" customWidth="1"/>
    <col min="8967" max="8967" width="11.5703125" style="132" customWidth="1"/>
    <col min="8968" max="8968" width="15.140625" style="132" customWidth="1"/>
    <col min="8969" max="8969" width="13.85546875" style="132" customWidth="1"/>
    <col min="8970" max="8970" width="10.5703125" style="132" customWidth="1"/>
    <col min="8971" max="8971" width="13.85546875" style="132" customWidth="1"/>
    <col min="8972" max="8972" width="11.7109375" style="132" customWidth="1"/>
    <col min="8973" max="8973" width="0" style="132" hidden="1" customWidth="1"/>
    <col min="8974" max="8974" width="35.140625" style="132" customWidth="1"/>
    <col min="8975" max="8975" width="36.28515625" style="132" customWidth="1"/>
    <col min="8976" max="9208" width="9.140625" style="132"/>
    <col min="9209" max="9209" width="3.5703125" style="132" customWidth="1"/>
    <col min="9210" max="9210" width="25.7109375" style="132" customWidth="1"/>
    <col min="9211" max="9211" width="11.5703125" style="132" customWidth="1"/>
    <col min="9212" max="9212" width="18.42578125" style="132" customWidth="1"/>
    <col min="9213" max="9213" width="10.140625" style="132" customWidth="1"/>
    <col min="9214" max="9214" width="15.5703125" style="132" customWidth="1"/>
    <col min="9215" max="9215" width="16" style="132" customWidth="1"/>
    <col min="9216" max="9216" width="7" style="132" customWidth="1"/>
    <col min="9217" max="9217" width="14.42578125" style="132" customWidth="1"/>
    <col min="9218" max="9218" width="11" style="132" customWidth="1"/>
    <col min="9219" max="9220" width="13.85546875" style="132" customWidth="1"/>
    <col min="9221" max="9221" width="12.140625" style="132" customWidth="1"/>
    <col min="9222" max="9222" width="13.85546875" style="132" customWidth="1"/>
    <col min="9223" max="9223" width="11.5703125" style="132" customWidth="1"/>
    <col min="9224" max="9224" width="15.140625" style="132" customWidth="1"/>
    <col min="9225" max="9225" width="13.85546875" style="132" customWidth="1"/>
    <col min="9226" max="9226" width="10.5703125" style="132" customWidth="1"/>
    <col min="9227" max="9227" width="13.85546875" style="132" customWidth="1"/>
    <col min="9228" max="9228" width="11.7109375" style="132" customWidth="1"/>
    <col min="9229" max="9229" width="0" style="132" hidden="1" customWidth="1"/>
    <col min="9230" max="9230" width="35.140625" style="132" customWidth="1"/>
    <col min="9231" max="9231" width="36.28515625" style="132" customWidth="1"/>
    <col min="9232" max="9464" width="9.140625" style="132"/>
    <col min="9465" max="9465" width="3.5703125" style="132" customWidth="1"/>
    <col min="9466" max="9466" width="25.7109375" style="132" customWidth="1"/>
    <col min="9467" max="9467" width="11.5703125" style="132" customWidth="1"/>
    <col min="9468" max="9468" width="18.42578125" style="132" customWidth="1"/>
    <col min="9469" max="9469" width="10.140625" style="132" customWidth="1"/>
    <col min="9470" max="9470" width="15.5703125" style="132" customWidth="1"/>
    <col min="9471" max="9471" width="16" style="132" customWidth="1"/>
    <col min="9472" max="9472" width="7" style="132" customWidth="1"/>
    <col min="9473" max="9473" width="14.42578125" style="132" customWidth="1"/>
    <col min="9474" max="9474" width="11" style="132" customWidth="1"/>
    <col min="9475" max="9476" width="13.85546875" style="132" customWidth="1"/>
    <col min="9477" max="9477" width="12.140625" style="132" customWidth="1"/>
    <col min="9478" max="9478" width="13.85546875" style="132" customWidth="1"/>
    <col min="9479" max="9479" width="11.5703125" style="132" customWidth="1"/>
    <col min="9480" max="9480" width="15.140625" style="132" customWidth="1"/>
    <col min="9481" max="9481" width="13.85546875" style="132" customWidth="1"/>
    <col min="9482" max="9482" width="10.5703125" style="132" customWidth="1"/>
    <col min="9483" max="9483" width="13.85546875" style="132" customWidth="1"/>
    <col min="9484" max="9484" width="11.7109375" style="132" customWidth="1"/>
    <col min="9485" max="9485" width="0" style="132" hidden="1" customWidth="1"/>
    <col min="9486" max="9486" width="35.140625" style="132" customWidth="1"/>
    <col min="9487" max="9487" width="36.28515625" style="132" customWidth="1"/>
    <col min="9488" max="9720" width="9.140625" style="132"/>
    <col min="9721" max="9721" width="3.5703125" style="132" customWidth="1"/>
    <col min="9722" max="9722" width="25.7109375" style="132" customWidth="1"/>
    <col min="9723" max="9723" width="11.5703125" style="132" customWidth="1"/>
    <col min="9724" max="9724" width="18.42578125" style="132" customWidth="1"/>
    <col min="9725" max="9725" width="10.140625" style="132" customWidth="1"/>
    <col min="9726" max="9726" width="15.5703125" style="132" customWidth="1"/>
    <col min="9727" max="9727" width="16" style="132" customWidth="1"/>
    <col min="9728" max="9728" width="7" style="132" customWidth="1"/>
    <col min="9729" max="9729" width="14.42578125" style="132" customWidth="1"/>
    <col min="9730" max="9730" width="11" style="132" customWidth="1"/>
    <col min="9731" max="9732" width="13.85546875" style="132" customWidth="1"/>
    <col min="9733" max="9733" width="12.140625" style="132" customWidth="1"/>
    <col min="9734" max="9734" width="13.85546875" style="132" customWidth="1"/>
    <col min="9735" max="9735" width="11.5703125" style="132" customWidth="1"/>
    <col min="9736" max="9736" width="15.140625" style="132" customWidth="1"/>
    <col min="9737" max="9737" width="13.85546875" style="132" customWidth="1"/>
    <col min="9738" max="9738" width="10.5703125" style="132" customWidth="1"/>
    <col min="9739" max="9739" width="13.85546875" style="132" customWidth="1"/>
    <col min="9740" max="9740" width="11.7109375" style="132" customWidth="1"/>
    <col min="9741" max="9741" width="0" style="132" hidden="1" customWidth="1"/>
    <col min="9742" max="9742" width="35.140625" style="132" customWidth="1"/>
    <col min="9743" max="9743" width="36.28515625" style="132" customWidth="1"/>
    <col min="9744" max="9976" width="9.140625" style="132"/>
    <col min="9977" max="9977" width="3.5703125" style="132" customWidth="1"/>
    <col min="9978" max="9978" width="25.7109375" style="132" customWidth="1"/>
    <col min="9979" max="9979" width="11.5703125" style="132" customWidth="1"/>
    <col min="9980" max="9980" width="18.42578125" style="132" customWidth="1"/>
    <col min="9981" max="9981" width="10.140625" style="132" customWidth="1"/>
    <col min="9982" max="9982" width="15.5703125" style="132" customWidth="1"/>
    <col min="9983" max="9983" width="16" style="132" customWidth="1"/>
    <col min="9984" max="9984" width="7" style="132" customWidth="1"/>
    <col min="9985" max="9985" width="14.42578125" style="132" customWidth="1"/>
    <col min="9986" max="9986" width="11" style="132" customWidth="1"/>
    <col min="9987" max="9988" width="13.85546875" style="132" customWidth="1"/>
    <col min="9989" max="9989" width="12.140625" style="132" customWidth="1"/>
    <col min="9990" max="9990" width="13.85546875" style="132" customWidth="1"/>
    <col min="9991" max="9991" width="11.5703125" style="132" customWidth="1"/>
    <col min="9992" max="9992" width="15.140625" style="132" customWidth="1"/>
    <col min="9993" max="9993" width="13.85546875" style="132" customWidth="1"/>
    <col min="9994" max="9994" width="10.5703125" style="132" customWidth="1"/>
    <col min="9995" max="9995" width="13.85546875" style="132" customWidth="1"/>
    <col min="9996" max="9996" width="11.7109375" style="132" customWidth="1"/>
    <col min="9997" max="9997" width="0" style="132" hidden="1" customWidth="1"/>
    <col min="9998" max="9998" width="35.140625" style="132" customWidth="1"/>
    <col min="9999" max="9999" width="36.28515625" style="132" customWidth="1"/>
    <col min="10000" max="10232" width="9.140625" style="132"/>
    <col min="10233" max="10233" width="3.5703125" style="132" customWidth="1"/>
    <col min="10234" max="10234" width="25.7109375" style="132" customWidth="1"/>
    <col min="10235" max="10235" width="11.5703125" style="132" customWidth="1"/>
    <col min="10236" max="10236" width="18.42578125" style="132" customWidth="1"/>
    <col min="10237" max="10237" width="10.140625" style="132" customWidth="1"/>
    <col min="10238" max="10238" width="15.5703125" style="132" customWidth="1"/>
    <col min="10239" max="10239" width="16" style="132" customWidth="1"/>
    <col min="10240" max="10240" width="7" style="132" customWidth="1"/>
    <col min="10241" max="10241" width="14.42578125" style="132" customWidth="1"/>
    <col min="10242" max="10242" width="11" style="132" customWidth="1"/>
    <col min="10243" max="10244" width="13.85546875" style="132" customWidth="1"/>
    <col min="10245" max="10245" width="12.140625" style="132" customWidth="1"/>
    <col min="10246" max="10246" width="13.85546875" style="132" customWidth="1"/>
    <col min="10247" max="10247" width="11.5703125" style="132" customWidth="1"/>
    <col min="10248" max="10248" width="15.140625" style="132" customWidth="1"/>
    <col min="10249" max="10249" width="13.85546875" style="132" customWidth="1"/>
    <col min="10250" max="10250" width="10.5703125" style="132" customWidth="1"/>
    <col min="10251" max="10251" width="13.85546875" style="132" customWidth="1"/>
    <col min="10252" max="10252" width="11.7109375" style="132" customWidth="1"/>
    <col min="10253" max="10253" width="0" style="132" hidden="1" customWidth="1"/>
    <col min="10254" max="10254" width="35.140625" style="132" customWidth="1"/>
    <col min="10255" max="10255" width="36.28515625" style="132" customWidth="1"/>
    <col min="10256" max="10488" width="9.140625" style="132"/>
    <col min="10489" max="10489" width="3.5703125" style="132" customWidth="1"/>
    <col min="10490" max="10490" width="25.7109375" style="132" customWidth="1"/>
    <col min="10491" max="10491" width="11.5703125" style="132" customWidth="1"/>
    <col min="10492" max="10492" width="18.42578125" style="132" customWidth="1"/>
    <col min="10493" max="10493" width="10.140625" style="132" customWidth="1"/>
    <col min="10494" max="10494" width="15.5703125" style="132" customWidth="1"/>
    <col min="10495" max="10495" width="16" style="132" customWidth="1"/>
    <col min="10496" max="10496" width="7" style="132" customWidth="1"/>
    <col min="10497" max="10497" width="14.42578125" style="132" customWidth="1"/>
    <col min="10498" max="10498" width="11" style="132" customWidth="1"/>
    <col min="10499" max="10500" width="13.85546875" style="132" customWidth="1"/>
    <col min="10501" max="10501" width="12.140625" style="132" customWidth="1"/>
    <col min="10502" max="10502" width="13.85546875" style="132" customWidth="1"/>
    <col min="10503" max="10503" width="11.5703125" style="132" customWidth="1"/>
    <col min="10504" max="10504" width="15.140625" style="132" customWidth="1"/>
    <col min="10505" max="10505" width="13.85546875" style="132" customWidth="1"/>
    <col min="10506" max="10506" width="10.5703125" style="132" customWidth="1"/>
    <col min="10507" max="10507" width="13.85546875" style="132" customWidth="1"/>
    <col min="10508" max="10508" width="11.7109375" style="132" customWidth="1"/>
    <col min="10509" max="10509" width="0" style="132" hidden="1" customWidth="1"/>
    <col min="10510" max="10510" width="35.140625" style="132" customWidth="1"/>
    <col min="10511" max="10511" width="36.28515625" style="132" customWidth="1"/>
    <col min="10512" max="10744" width="9.140625" style="132"/>
    <col min="10745" max="10745" width="3.5703125" style="132" customWidth="1"/>
    <col min="10746" max="10746" width="25.7109375" style="132" customWidth="1"/>
    <col min="10747" max="10747" width="11.5703125" style="132" customWidth="1"/>
    <col min="10748" max="10748" width="18.42578125" style="132" customWidth="1"/>
    <col min="10749" max="10749" width="10.140625" style="132" customWidth="1"/>
    <col min="10750" max="10750" width="15.5703125" style="132" customWidth="1"/>
    <col min="10751" max="10751" width="16" style="132" customWidth="1"/>
    <col min="10752" max="10752" width="7" style="132" customWidth="1"/>
    <col min="10753" max="10753" width="14.42578125" style="132" customWidth="1"/>
    <col min="10754" max="10754" width="11" style="132" customWidth="1"/>
    <col min="10755" max="10756" width="13.85546875" style="132" customWidth="1"/>
    <col min="10757" max="10757" width="12.140625" style="132" customWidth="1"/>
    <col min="10758" max="10758" width="13.85546875" style="132" customWidth="1"/>
    <col min="10759" max="10759" width="11.5703125" style="132" customWidth="1"/>
    <col min="10760" max="10760" width="15.140625" style="132" customWidth="1"/>
    <col min="10761" max="10761" width="13.85546875" style="132" customWidth="1"/>
    <col min="10762" max="10762" width="10.5703125" style="132" customWidth="1"/>
    <col min="10763" max="10763" width="13.85546875" style="132" customWidth="1"/>
    <col min="10764" max="10764" width="11.7109375" style="132" customWidth="1"/>
    <col min="10765" max="10765" width="0" style="132" hidden="1" customWidth="1"/>
    <col min="10766" max="10766" width="35.140625" style="132" customWidth="1"/>
    <col min="10767" max="10767" width="36.28515625" style="132" customWidth="1"/>
    <col min="10768" max="11000" width="9.140625" style="132"/>
    <col min="11001" max="11001" width="3.5703125" style="132" customWidth="1"/>
    <col min="11002" max="11002" width="25.7109375" style="132" customWidth="1"/>
    <col min="11003" max="11003" width="11.5703125" style="132" customWidth="1"/>
    <col min="11004" max="11004" width="18.42578125" style="132" customWidth="1"/>
    <col min="11005" max="11005" width="10.140625" style="132" customWidth="1"/>
    <col min="11006" max="11006" width="15.5703125" style="132" customWidth="1"/>
    <col min="11007" max="11007" width="16" style="132" customWidth="1"/>
    <col min="11008" max="11008" width="7" style="132" customWidth="1"/>
    <col min="11009" max="11009" width="14.42578125" style="132" customWidth="1"/>
    <col min="11010" max="11010" width="11" style="132" customWidth="1"/>
    <col min="11011" max="11012" width="13.85546875" style="132" customWidth="1"/>
    <col min="11013" max="11013" width="12.140625" style="132" customWidth="1"/>
    <col min="11014" max="11014" width="13.85546875" style="132" customWidth="1"/>
    <col min="11015" max="11015" width="11.5703125" style="132" customWidth="1"/>
    <col min="11016" max="11016" width="15.140625" style="132" customWidth="1"/>
    <col min="11017" max="11017" width="13.85546875" style="132" customWidth="1"/>
    <col min="11018" max="11018" width="10.5703125" style="132" customWidth="1"/>
    <col min="11019" max="11019" width="13.85546875" style="132" customWidth="1"/>
    <col min="11020" max="11020" width="11.7109375" style="132" customWidth="1"/>
    <col min="11021" max="11021" width="0" style="132" hidden="1" customWidth="1"/>
    <col min="11022" max="11022" width="35.140625" style="132" customWidth="1"/>
    <col min="11023" max="11023" width="36.28515625" style="132" customWidth="1"/>
    <col min="11024" max="11256" width="9.140625" style="132"/>
    <col min="11257" max="11257" width="3.5703125" style="132" customWidth="1"/>
    <col min="11258" max="11258" width="25.7109375" style="132" customWidth="1"/>
    <col min="11259" max="11259" width="11.5703125" style="132" customWidth="1"/>
    <col min="11260" max="11260" width="18.42578125" style="132" customWidth="1"/>
    <col min="11261" max="11261" width="10.140625" style="132" customWidth="1"/>
    <col min="11262" max="11262" width="15.5703125" style="132" customWidth="1"/>
    <col min="11263" max="11263" width="16" style="132" customWidth="1"/>
    <col min="11264" max="11264" width="7" style="132" customWidth="1"/>
    <col min="11265" max="11265" width="14.42578125" style="132" customWidth="1"/>
    <col min="11266" max="11266" width="11" style="132" customWidth="1"/>
    <col min="11267" max="11268" width="13.85546875" style="132" customWidth="1"/>
    <col min="11269" max="11269" width="12.140625" style="132" customWidth="1"/>
    <col min="11270" max="11270" width="13.85546875" style="132" customWidth="1"/>
    <col min="11271" max="11271" width="11.5703125" style="132" customWidth="1"/>
    <col min="11272" max="11272" width="15.140625" style="132" customWidth="1"/>
    <col min="11273" max="11273" width="13.85546875" style="132" customWidth="1"/>
    <col min="11274" max="11274" width="10.5703125" style="132" customWidth="1"/>
    <col min="11275" max="11275" width="13.85546875" style="132" customWidth="1"/>
    <col min="11276" max="11276" width="11.7109375" style="132" customWidth="1"/>
    <col min="11277" max="11277" width="0" style="132" hidden="1" customWidth="1"/>
    <col min="11278" max="11278" width="35.140625" style="132" customWidth="1"/>
    <col min="11279" max="11279" width="36.28515625" style="132" customWidth="1"/>
    <col min="11280" max="11512" width="9.140625" style="132"/>
    <col min="11513" max="11513" width="3.5703125" style="132" customWidth="1"/>
    <col min="11514" max="11514" width="25.7109375" style="132" customWidth="1"/>
    <col min="11515" max="11515" width="11.5703125" style="132" customWidth="1"/>
    <col min="11516" max="11516" width="18.42578125" style="132" customWidth="1"/>
    <col min="11517" max="11517" width="10.140625" style="132" customWidth="1"/>
    <col min="11518" max="11518" width="15.5703125" style="132" customWidth="1"/>
    <col min="11519" max="11519" width="16" style="132" customWidth="1"/>
    <col min="11520" max="11520" width="7" style="132" customWidth="1"/>
    <col min="11521" max="11521" width="14.42578125" style="132" customWidth="1"/>
    <col min="11522" max="11522" width="11" style="132" customWidth="1"/>
    <col min="11523" max="11524" width="13.85546875" style="132" customWidth="1"/>
    <col min="11525" max="11525" width="12.140625" style="132" customWidth="1"/>
    <col min="11526" max="11526" width="13.85546875" style="132" customWidth="1"/>
    <col min="11527" max="11527" width="11.5703125" style="132" customWidth="1"/>
    <col min="11528" max="11528" width="15.140625" style="132" customWidth="1"/>
    <col min="11529" max="11529" width="13.85546875" style="132" customWidth="1"/>
    <col min="11530" max="11530" width="10.5703125" style="132" customWidth="1"/>
    <col min="11531" max="11531" width="13.85546875" style="132" customWidth="1"/>
    <col min="11532" max="11532" width="11.7109375" style="132" customWidth="1"/>
    <col min="11533" max="11533" width="0" style="132" hidden="1" customWidth="1"/>
    <col min="11534" max="11534" width="35.140625" style="132" customWidth="1"/>
    <col min="11535" max="11535" width="36.28515625" style="132" customWidth="1"/>
    <col min="11536" max="11768" width="9.140625" style="132"/>
    <col min="11769" max="11769" width="3.5703125" style="132" customWidth="1"/>
    <col min="11770" max="11770" width="25.7109375" style="132" customWidth="1"/>
    <col min="11771" max="11771" width="11.5703125" style="132" customWidth="1"/>
    <col min="11772" max="11772" width="18.42578125" style="132" customWidth="1"/>
    <col min="11773" max="11773" width="10.140625" style="132" customWidth="1"/>
    <col min="11774" max="11774" width="15.5703125" style="132" customWidth="1"/>
    <col min="11775" max="11775" width="16" style="132" customWidth="1"/>
    <col min="11776" max="11776" width="7" style="132" customWidth="1"/>
    <col min="11777" max="11777" width="14.42578125" style="132" customWidth="1"/>
    <col min="11778" max="11778" width="11" style="132" customWidth="1"/>
    <col min="11779" max="11780" width="13.85546875" style="132" customWidth="1"/>
    <col min="11781" max="11781" width="12.140625" style="132" customWidth="1"/>
    <col min="11782" max="11782" width="13.85546875" style="132" customWidth="1"/>
    <col min="11783" max="11783" width="11.5703125" style="132" customWidth="1"/>
    <col min="11784" max="11784" width="15.140625" style="132" customWidth="1"/>
    <col min="11785" max="11785" width="13.85546875" style="132" customWidth="1"/>
    <col min="11786" max="11786" width="10.5703125" style="132" customWidth="1"/>
    <col min="11787" max="11787" width="13.85546875" style="132" customWidth="1"/>
    <col min="11788" max="11788" width="11.7109375" style="132" customWidth="1"/>
    <col min="11789" max="11789" width="0" style="132" hidden="1" customWidth="1"/>
    <col min="11790" max="11790" width="35.140625" style="132" customWidth="1"/>
    <col min="11791" max="11791" width="36.28515625" style="132" customWidth="1"/>
    <col min="11792" max="12024" width="9.140625" style="132"/>
    <col min="12025" max="12025" width="3.5703125" style="132" customWidth="1"/>
    <col min="12026" max="12026" width="25.7109375" style="132" customWidth="1"/>
    <col min="12027" max="12027" width="11.5703125" style="132" customWidth="1"/>
    <col min="12028" max="12028" width="18.42578125" style="132" customWidth="1"/>
    <col min="12029" max="12029" width="10.140625" style="132" customWidth="1"/>
    <col min="12030" max="12030" width="15.5703125" style="132" customWidth="1"/>
    <col min="12031" max="12031" width="16" style="132" customWidth="1"/>
    <col min="12032" max="12032" width="7" style="132" customWidth="1"/>
    <col min="12033" max="12033" width="14.42578125" style="132" customWidth="1"/>
    <col min="12034" max="12034" width="11" style="132" customWidth="1"/>
    <col min="12035" max="12036" width="13.85546875" style="132" customWidth="1"/>
    <col min="12037" max="12037" width="12.140625" style="132" customWidth="1"/>
    <col min="12038" max="12038" width="13.85546875" style="132" customWidth="1"/>
    <col min="12039" max="12039" width="11.5703125" style="132" customWidth="1"/>
    <col min="12040" max="12040" width="15.140625" style="132" customWidth="1"/>
    <col min="12041" max="12041" width="13.85546875" style="132" customWidth="1"/>
    <col min="12042" max="12042" width="10.5703125" style="132" customWidth="1"/>
    <col min="12043" max="12043" width="13.85546875" style="132" customWidth="1"/>
    <col min="12044" max="12044" width="11.7109375" style="132" customWidth="1"/>
    <col min="12045" max="12045" width="0" style="132" hidden="1" customWidth="1"/>
    <col min="12046" max="12046" width="35.140625" style="132" customWidth="1"/>
    <col min="12047" max="12047" width="36.28515625" style="132" customWidth="1"/>
    <col min="12048" max="12280" width="9.140625" style="132"/>
    <col min="12281" max="12281" width="3.5703125" style="132" customWidth="1"/>
    <col min="12282" max="12282" width="25.7109375" style="132" customWidth="1"/>
    <col min="12283" max="12283" width="11.5703125" style="132" customWidth="1"/>
    <col min="12284" max="12284" width="18.42578125" style="132" customWidth="1"/>
    <col min="12285" max="12285" width="10.140625" style="132" customWidth="1"/>
    <col min="12286" max="12286" width="15.5703125" style="132" customWidth="1"/>
    <col min="12287" max="12287" width="16" style="132" customWidth="1"/>
    <col min="12288" max="12288" width="7" style="132" customWidth="1"/>
    <col min="12289" max="12289" width="14.42578125" style="132" customWidth="1"/>
    <col min="12290" max="12290" width="11" style="132" customWidth="1"/>
    <col min="12291" max="12292" width="13.85546875" style="132" customWidth="1"/>
    <col min="12293" max="12293" width="12.140625" style="132" customWidth="1"/>
    <col min="12294" max="12294" width="13.85546875" style="132" customWidth="1"/>
    <col min="12295" max="12295" width="11.5703125" style="132" customWidth="1"/>
    <col min="12296" max="12296" width="15.140625" style="132" customWidth="1"/>
    <col min="12297" max="12297" width="13.85546875" style="132" customWidth="1"/>
    <col min="12298" max="12298" width="10.5703125" style="132" customWidth="1"/>
    <col min="12299" max="12299" width="13.85546875" style="132" customWidth="1"/>
    <col min="12300" max="12300" width="11.7109375" style="132" customWidth="1"/>
    <col min="12301" max="12301" width="0" style="132" hidden="1" customWidth="1"/>
    <col min="12302" max="12302" width="35.140625" style="132" customWidth="1"/>
    <col min="12303" max="12303" width="36.28515625" style="132" customWidth="1"/>
    <col min="12304" max="12536" width="9.140625" style="132"/>
    <col min="12537" max="12537" width="3.5703125" style="132" customWidth="1"/>
    <col min="12538" max="12538" width="25.7109375" style="132" customWidth="1"/>
    <col min="12539" max="12539" width="11.5703125" style="132" customWidth="1"/>
    <col min="12540" max="12540" width="18.42578125" style="132" customWidth="1"/>
    <col min="12541" max="12541" width="10.140625" style="132" customWidth="1"/>
    <col min="12542" max="12542" width="15.5703125" style="132" customWidth="1"/>
    <col min="12543" max="12543" width="16" style="132" customWidth="1"/>
    <col min="12544" max="12544" width="7" style="132" customWidth="1"/>
    <col min="12545" max="12545" width="14.42578125" style="132" customWidth="1"/>
    <col min="12546" max="12546" width="11" style="132" customWidth="1"/>
    <col min="12547" max="12548" width="13.85546875" style="132" customWidth="1"/>
    <col min="12549" max="12549" width="12.140625" style="132" customWidth="1"/>
    <col min="12550" max="12550" width="13.85546875" style="132" customWidth="1"/>
    <col min="12551" max="12551" width="11.5703125" style="132" customWidth="1"/>
    <col min="12552" max="12552" width="15.140625" style="132" customWidth="1"/>
    <col min="12553" max="12553" width="13.85546875" style="132" customWidth="1"/>
    <col min="12554" max="12554" width="10.5703125" style="132" customWidth="1"/>
    <col min="12555" max="12555" width="13.85546875" style="132" customWidth="1"/>
    <col min="12556" max="12556" width="11.7109375" style="132" customWidth="1"/>
    <col min="12557" max="12557" width="0" style="132" hidden="1" customWidth="1"/>
    <col min="12558" max="12558" width="35.140625" style="132" customWidth="1"/>
    <col min="12559" max="12559" width="36.28515625" style="132" customWidth="1"/>
    <col min="12560" max="12792" width="9.140625" style="132"/>
    <col min="12793" max="12793" width="3.5703125" style="132" customWidth="1"/>
    <col min="12794" max="12794" width="25.7109375" style="132" customWidth="1"/>
    <col min="12795" max="12795" width="11.5703125" style="132" customWidth="1"/>
    <col min="12796" max="12796" width="18.42578125" style="132" customWidth="1"/>
    <col min="12797" max="12797" width="10.140625" style="132" customWidth="1"/>
    <col min="12798" max="12798" width="15.5703125" style="132" customWidth="1"/>
    <col min="12799" max="12799" width="16" style="132" customWidth="1"/>
    <col min="12800" max="12800" width="7" style="132" customWidth="1"/>
    <col min="12801" max="12801" width="14.42578125" style="132" customWidth="1"/>
    <col min="12802" max="12802" width="11" style="132" customWidth="1"/>
    <col min="12803" max="12804" width="13.85546875" style="132" customWidth="1"/>
    <col min="12805" max="12805" width="12.140625" style="132" customWidth="1"/>
    <col min="12806" max="12806" width="13.85546875" style="132" customWidth="1"/>
    <col min="12807" max="12807" width="11.5703125" style="132" customWidth="1"/>
    <col min="12808" max="12808" width="15.140625" style="132" customWidth="1"/>
    <col min="12809" max="12809" width="13.85546875" style="132" customWidth="1"/>
    <col min="12810" max="12810" width="10.5703125" style="132" customWidth="1"/>
    <col min="12811" max="12811" width="13.85546875" style="132" customWidth="1"/>
    <col min="12812" max="12812" width="11.7109375" style="132" customWidth="1"/>
    <col min="12813" max="12813" width="0" style="132" hidden="1" customWidth="1"/>
    <col min="12814" max="12814" width="35.140625" style="132" customWidth="1"/>
    <col min="12815" max="12815" width="36.28515625" style="132" customWidth="1"/>
    <col min="12816" max="13048" width="9.140625" style="132"/>
    <col min="13049" max="13049" width="3.5703125" style="132" customWidth="1"/>
    <col min="13050" max="13050" width="25.7109375" style="132" customWidth="1"/>
    <col min="13051" max="13051" width="11.5703125" style="132" customWidth="1"/>
    <col min="13052" max="13052" width="18.42578125" style="132" customWidth="1"/>
    <col min="13053" max="13053" width="10.140625" style="132" customWidth="1"/>
    <col min="13054" max="13054" width="15.5703125" style="132" customWidth="1"/>
    <col min="13055" max="13055" width="16" style="132" customWidth="1"/>
    <col min="13056" max="13056" width="7" style="132" customWidth="1"/>
    <col min="13057" max="13057" width="14.42578125" style="132" customWidth="1"/>
    <col min="13058" max="13058" width="11" style="132" customWidth="1"/>
    <col min="13059" max="13060" width="13.85546875" style="132" customWidth="1"/>
    <col min="13061" max="13061" width="12.140625" style="132" customWidth="1"/>
    <col min="13062" max="13062" width="13.85546875" style="132" customWidth="1"/>
    <col min="13063" max="13063" width="11.5703125" style="132" customWidth="1"/>
    <col min="13064" max="13064" width="15.140625" style="132" customWidth="1"/>
    <col min="13065" max="13065" width="13.85546875" style="132" customWidth="1"/>
    <col min="13066" max="13066" width="10.5703125" style="132" customWidth="1"/>
    <col min="13067" max="13067" width="13.85546875" style="132" customWidth="1"/>
    <col min="13068" max="13068" width="11.7109375" style="132" customWidth="1"/>
    <col min="13069" max="13069" width="0" style="132" hidden="1" customWidth="1"/>
    <col min="13070" max="13070" width="35.140625" style="132" customWidth="1"/>
    <col min="13071" max="13071" width="36.28515625" style="132" customWidth="1"/>
    <col min="13072" max="13304" width="9.140625" style="132"/>
    <col min="13305" max="13305" width="3.5703125" style="132" customWidth="1"/>
    <col min="13306" max="13306" width="25.7109375" style="132" customWidth="1"/>
    <col min="13307" max="13307" width="11.5703125" style="132" customWidth="1"/>
    <col min="13308" max="13308" width="18.42578125" style="132" customWidth="1"/>
    <col min="13309" max="13309" width="10.140625" style="132" customWidth="1"/>
    <col min="13310" max="13310" width="15.5703125" style="132" customWidth="1"/>
    <col min="13311" max="13311" width="16" style="132" customWidth="1"/>
    <col min="13312" max="13312" width="7" style="132" customWidth="1"/>
    <col min="13313" max="13313" width="14.42578125" style="132" customWidth="1"/>
    <col min="13314" max="13314" width="11" style="132" customWidth="1"/>
    <col min="13315" max="13316" width="13.85546875" style="132" customWidth="1"/>
    <col min="13317" max="13317" width="12.140625" style="132" customWidth="1"/>
    <col min="13318" max="13318" width="13.85546875" style="132" customWidth="1"/>
    <col min="13319" max="13319" width="11.5703125" style="132" customWidth="1"/>
    <col min="13320" max="13320" width="15.140625" style="132" customWidth="1"/>
    <col min="13321" max="13321" width="13.85546875" style="132" customWidth="1"/>
    <col min="13322" max="13322" width="10.5703125" style="132" customWidth="1"/>
    <col min="13323" max="13323" width="13.85546875" style="132" customWidth="1"/>
    <col min="13324" max="13324" width="11.7109375" style="132" customWidth="1"/>
    <col min="13325" max="13325" width="0" style="132" hidden="1" customWidth="1"/>
    <col min="13326" max="13326" width="35.140625" style="132" customWidth="1"/>
    <col min="13327" max="13327" width="36.28515625" style="132" customWidth="1"/>
    <col min="13328" max="13560" width="9.140625" style="132"/>
    <col min="13561" max="13561" width="3.5703125" style="132" customWidth="1"/>
    <col min="13562" max="13562" width="25.7109375" style="132" customWidth="1"/>
    <col min="13563" max="13563" width="11.5703125" style="132" customWidth="1"/>
    <col min="13564" max="13564" width="18.42578125" style="132" customWidth="1"/>
    <col min="13565" max="13565" width="10.140625" style="132" customWidth="1"/>
    <col min="13566" max="13566" width="15.5703125" style="132" customWidth="1"/>
    <col min="13567" max="13567" width="16" style="132" customWidth="1"/>
    <col min="13568" max="13568" width="7" style="132" customWidth="1"/>
    <col min="13569" max="13569" width="14.42578125" style="132" customWidth="1"/>
    <col min="13570" max="13570" width="11" style="132" customWidth="1"/>
    <col min="13571" max="13572" width="13.85546875" style="132" customWidth="1"/>
    <col min="13573" max="13573" width="12.140625" style="132" customWidth="1"/>
    <col min="13574" max="13574" width="13.85546875" style="132" customWidth="1"/>
    <col min="13575" max="13575" width="11.5703125" style="132" customWidth="1"/>
    <col min="13576" max="13576" width="15.140625" style="132" customWidth="1"/>
    <col min="13577" max="13577" width="13.85546875" style="132" customWidth="1"/>
    <col min="13578" max="13578" width="10.5703125" style="132" customWidth="1"/>
    <col min="13579" max="13579" width="13.85546875" style="132" customWidth="1"/>
    <col min="13580" max="13580" width="11.7109375" style="132" customWidth="1"/>
    <col min="13581" max="13581" width="0" style="132" hidden="1" customWidth="1"/>
    <col min="13582" max="13582" width="35.140625" style="132" customWidth="1"/>
    <col min="13583" max="13583" width="36.28515625" style="132" customWidth="1"/>
    <col min="13584" max="13816" width="9.140625" style="132"/>
    <col min="13817" max="13817" width="3.5703125" style="132" customWidth="1"/>
    <col min="13818" max="13818" width="25.7109375" style="132" customWidth="1"/>
    <col min="13819" max="13819" width="11.5703125" style="132" customWidth="1"/>
    <col min="13820" max="13820" width="18.42578125" style="132" customWidth="1"/>
    <col min="13821" max="13821" width="10.140625" style="132" customWidth="1"/>
    <col min="13822" max="13822" width="15.5703125" style="132" customWidth="1"/>
    <col min="13823" max="13823" width="16" style="132" customWidth="1"/>
    <col min="13824" max="13824" width="7" style="132" customWidth="1"/>
    <col min="13825" max="13825" width="14.42578125" style="132" customWidth="1"/>
    <col min="13826" max="13826" width="11" style="132" customWidth="1"/>
    <col min="13827" max="13828" width="13.85546875" style="132" customWidth="1"/>
    <col min="13829" max="13829" width="12.140625" style="132" customWidth="1"/>
    <col min="13830" max="13830" width="13.85546875" style="132" customWidth="1"/>
    <col min="13831" max="13831" width="11.5703125" style="132" customWidth="1"/>
    <col min="13832" max="13832" width="15.140625" style="132" customWidth="1"/>
    <col min="13833" max="13833" width="13.85546875" style="132" customWidth="1"/>
    <col min="13834" max="13834" width="10.5703125" style="132" customWidth="1"/>
    <col min="13835" max="13835" width="13.85546875" style="132" customWidth="1"/>
    <col min="13836" max="13836" width="11.7109375" style="132" customWidth="1"/>
    <col min="13837" max="13837" width="0" style="132" hidden="1" customWidth="1"/>
    <col min="13838" max="13838" width="35.140625" style="132" customWidth="1"/>
    <col min="13839" max="13839" width="36.28515625" style="132" customWidth="1"/>
    <col min="13840" max="14072" width="9.140625" style="132"/>
    <col min="14073" max="14073" width="3.5703125" style="132" customWidth="1"/>
    <col min="14074" max="14074" width="25.7109375" style="132" customWidth="1"/>
    <col min="14075" max="14075" width="11.5703125" style="132" customWidth="1"/>
    <col min="14076" max="14076" width="18.42578125" style="132" customWidth="1"/>
    <col min="14077" max="14077" width="10.140625" style="132" customWidth="1"/>
    <col min="14078" max="14078" width="15.5703125" style="132" customWidth="1"/>
    <col min="14079" max="14079" width="16" style="132" customWidth="1"/>
    <col min="14080" max="14080" width="7" style="132" customWidth="1"/>
    <col min="14081" max="14081" width="14.42578125" style="132" customWidth="1"/>
    <col min="14082" max="14082" width="11" style="132" customWidth="1"/>
    <col min="14083" max="14084" width="13.85546875" style="132" customWidth="1"/>
    <col min="14085" max="14085" width="12.140625" style="132" customWidth="1"/>
    <col min="14086" max="14086" width="13.85546875" style="132" customWidth="1"/>
    <col min="14087" max="14087" width="11.5703125" style="132" customWidth="1"/>
    <col min="14088" max="14088" width="15.140625" style="132" customWidth="1"/>
    <col min="14089" max="14089" width="13.85546875" style="132" customWidth="1"/>
    <col min="14090" max="14090" width="10.5703125" style="132" customWidth="1"/>
    <col min="14091" max="14091" width="13.85546875" style="132" customWidth="1"/>
    <col min="14092" max="14092" width="11.7109375" style="132" customWidth="1"/>
    <col min="14093" max="14093" width="0" style="132" hidden="1" customWidth="1"/>
    <col min="14094" max="14094" width="35.140625" style="132" customWidth="1"/>
    <col min="14095" max="14095" width="36.28515625" style="132" customWidth="1"/>
    <col min="14096" max="14328" width="9.140625" style="132"/>
    <col min="14329" max="14329" width="3.5703125" style="132" customWidth="1"/>
    <col min="14330" max="14330" width="25.7109375" style="132" customWidth="1"/>
    <col min="14331" max="14331" width="11.5703125" style="132" customWidth="1"/>
    <col min="14332" max="14332" width="18.42578125" style="132" customWidth="1"/>
    <col min="14333" max="14333" width="10.140625" style="132" customWidth="1"/>
    <col min="14334" max="14334" width="15.5703125" style="132" customWidth="1"/>
    <col min="14335" max="14335" width="16" style="132" customWidth="1"/>
    <col min="14336" max="14336" width="7" style="132" customWidth="1"/>
    <col min="14337" max="14337" width="14.42578125" style="132" customWidth="1"/>
    <col min="14338" max="14338" width="11" style="132" customWidth="1"/>
    <col min="14339" max="14340" width="13.85546875" style="132" customWidth="1"/>
    <col min="14341" max="14341" width="12.140625" style="132" customWidth="1"/>
    <col min="14342" max="14342" width="13.85546875" style="132" customWidth="1"/>
    <col min="14343" max="14343" width="11.5703125" style="132" customWidth="1"/>
    <col min="14344" max="14344" width="15.140625" style="132" customWidth="1"/>
    <col min="14345" max="14345" width="13.85546875" style="132" customWidth="1"/>
    <col min="14346" max="14346" width="10.5703125" style="132" customWidth="1"/>
    <col min="14347" max="14347" width="13.85546875" style="132" customWidth="1"/>
    <col min="14348" max="14348" width="11.7109375" style="132" customWidth="1"/>
    <col min="14349" max="14349" width="0" style="132" hidden="1" customWidth="1"/>
    <col min="14350" max="14350" width="35.140625" style="132" customWidth="1"/>
    <col min="14351" max="14351" width="36.28515625" style="132" customWidth="1"/>
    <col min="14352" max="14584" width="9.140625" style="132"/>
    <col min="14585" max="14585" width="3.5703125" style="132" customWidth="1"/>
    <col min="14586" max="14586" width="25.7109375" style="132" customWidth="1"/>
    <col min="14587" max="14587" width="11.5703125" style="132" customWidth="1"/>
    <col min="14588" max="14588" width="18.42578125" style="132" customWidth="1"/>
    <col min="14589" max="14589" width="10.140625" style="132" customWidth="1"/>
    <col min="14590" max="14590" width="15.5703125" style="132" customWidth="1"/>
    <col min="14591" max="14591" width="16" style="132" customWidth="1"/>
    <col min="14592" max="14592" width="7" style="132" customWidth="1"/>
    <col min="14593" max="14593" width="14.42578125" style="132" customWidth="1"/>
    <col min="14594" max="14594" width="11" style="132" customWidth="1"/>
    <col min="14595" max="14596" width="13.85546875" style="132" customWidth="1"/>
    <col min="14597" max="14597" width="12.140625" style="132" customWidth="1"/>
    <col min="14598" max="14598" width="13.85546875" style="132" customWidth="1"/>
    <col min="14599" max="14599" width="11.5703125" style="132" customWidth="1"/>
    <col min="14600" max="14600" width="15.140625" style="132" customWidth="1"/>
    <col min="14601" max="14601" width="13.85546875" style="132" customWidth="1"/>
    <col min="14602" max="14602" width="10.5703125" style="132" customWidth="1"/>
    <col min="14603" max="14603" width="13.85546875" style="132" customWidth="1"/>
    <col min="14604" max="14604" width="11.7109375" style="132" customWidth="1"/>
    <col min="14605" max="14605" width="0" style="132" hidden="1" customWidth="1"/>
    <col min="14606" max="14606" width="35.140625" style="132" customWidth="1"/>
    <col min="14607" max="14607" width="36.28515625" style="132" customWidth="1"/>
    <col min="14608" max="14840" width="9.140625" style="132"/>
    <col min="14841" max="14841" width="3.5703125" style="132" customWidth="1"/>
    <col min="14842" max="14842" width="25.7109375" style="132" customWidth="1"/>
    <col min="14843" max="14843" width="11.5703125" style="132" customWidth="1"/>
    <col min="14844" max="14844" width="18.42578125" style="132" customWidth="1"/>
    <col min="14845" max="14845" width="10.140625" style="132" customWidth="1"/>
    <col min="14846" max="14846" width="15.5703125" style="132" customWidth="1"/>
    <col min="14847" max="14847" width="16" style="132" customWidth="1"/>
    <col min="14848" max="14848" width="7" style="132" customWidth="1"/>
    <col min="14849" max="14849" width="14.42578125" style="132" customWidth="1"/>
    <col min="14850" max="14850" width="11" style="132" customWidth="1"/>
    <col min="14851" max="14852" width="13.85546875" style="132" customWidth="1"/>
    <col min="14853" max="14853" width="12.140625" style="132" customWidth="1"/>
    <col min="14854" max="14854" width="13.85546875" style="132" customWidth="1"/>
    <col min="14855" max="14855" width="11.5703125" style="132" customWidth="1"/>
    <col min="14856" max="14856" width="15.140625" style="132" customWidth="1"/>
    <col min="14857" max="14857" width="13.85546875" style="132" customWidth="1"/>
    <col min="14858" max="14858" width="10.5703125" style="132" customWidth="1"/>
    <col min="14859" max="14859" width="13.85546875" style="132" customWidth="1"/>
    <col min="14860" max="14860" width="11.7109375" style="132" customWidth="1"/>
    <col min="14861" max="14861" width="0" style="132" hidden="1" customWidth="1"/>
    <col min="14862" max="14862" width="35.140625" style="132" customWidth="1"/>
    <col min="14863" max="14863" width="36.28515625" style="132" customWidth="1"/>
    <col min="14864" max="15096" width="9.140625" style="132"/>
    <col min="15097" max="15097" width="3.5703125" style="132" customWidth="1"/>
    <col min="15098" max="15098" width="25.7109375" style="132" customWidth="1"/>
    <col min="15099" max="15099" width="11.5703125" style="132" customWidth="1"/>
    <col min="15100" max="15100" width="18.42578125" style="132" customWidth="1"/>
    <col min="15101" max="15101" width="10.140625" style="132" customWidth="1"/>
    <col min="15102" max="15102" width="15.5703125" style="132" customWidth="1"/>
    <col min="15103" max="15103" width="16" style="132" customWidth="1"/>
    <col min="15104" max="15104" width="7" style="132" customWidth="1"/>
    <col min="15105" max="15105" width="14.42578125" style="132" customWidth="1"/>
    <col min="15106" max="15106" width="11" style="132" customWidth="1"/>
    <col min="15107" max="15108" width="13.85546875" style="132" customWidth="1"/>
    <col min="15109" max="15109" width="12.140625" style="132" customWidth="1"/>
    <col min="15110" max="15110" width="13.85546875" style="132" customWidth="1"/>
    <col min="15111" max="15111" width="11.5703125" style="132" customWidth="1"/>
    <col min="15112" max="15112" width="15.140625" style="132" customWidth="1"/>
    <col min="15113" max="15113" width="13.85546875" style="132" customWidth="1"/>
    <col min="15114" max="15114" width="10.5703125" style="132" customWidth="1"/>
    <col min="15115" max="15115" width="13.85546875" style="132" customWidth="1"/>
    <col min="15116" max="15116" width="11.7109375" style="132" customWidth="1"/>
    <col min="15117" max="15117" width="0" style="132" hidden="1" customWidth="1"/>
    <col min="15118" max="15118" width="35.140625" style="132" customWidth="1"/>
    <col min="15119" max="15119" width="36.28515625" style="132" customWidth="1"/>
    <col min="15120" max="15352" width="9.140625" style="132"/>
    <col min="15353" max="15353" width="3.5703125" style="132" customWidth="1"/>
    <col min="15354" max="15354" width="25.7109375" style="132" customWidth="1"/>
    <col min="15355" max="15355" width="11.5703125" style="132" customWidth="1"/>
    <col min="15356" max="15356" width="18.42578125" style="132" customWidth="1"/>
    <col min="15357" max="15357" width="10.140625" style="132" customWidth="1"/>
    <col min="15358" max="15358" width="15.5703125" style="132" customWidth="1"/>
    <col min="15359" max="15359" width="16" style="132" customWidth="1"/>
    <col min="15360" max="15360" width="7" style="132" customWidth="1"/>
    <col min="15361" max="15361" width="14.42578125" style="132" customWidth="1"/>
    <col min="15362" max="15362" width="11" style="132" customWidth="1"/>
    <col min="15363" max="15364" width="13.85546875" style="132" customWidth="1"/>
    <col min="15365" max="15365" width="12.140625" style="132" customWidth="1"/>
    <col min="15366" max="15366" width="13.85546875" style="132" customWidth="1"/>
    <col min="15367" max="15367" width="11.5703125" style="132" customWidth="1"/>
    <col min="15368" max="15368" width="15.140625" style="132" customWidth="1"/>
    <col min="15369" max="15369" width="13.85546875" style="132" customWidth="1"/>
    <col min="15370" max="15370" width="10.5703125" style="132" customWidth="1"/>
    <col min="15371" max="15371" width="13.85546875" style="132" customWidth="1"/>
    <col min="15372" max="15372" width="11.7109375" style="132" customWidth="1"/>
    <col min="15373" max="15373" width="0" style="132" hidden="1" customWidth="1"/>
    <col min="15374" max="15374" width="35.140625" style="132" customWidth="1"/>
    <col min="15375" max="15375" width="36.28515625" style="132" customWidth="1"/>
    <col min="15376" max="15608" width="9.140625" style="132"/>
    <col min="15609" max="15609" width="3.5703125" style="132" customWidth="1"/>
    <col min="15610" max="15610" width="25.7109375" style="132" customWidth="1"/>
    <col min="15611" max="15611" width="11.5703125" style="132" customWidth="1"/>
    <col min="15612" max="15612" width="18.42578125" style="132" customWidth="1"/>
    <col min="15613" max="15613" width="10.140625" style="132" customWidth="1"/>
    <col min="15614" max="15614" width="15.5703125" style="132" customWidth="1"/>
    <col min="15615" max="15615" width="16" style="132" customWidth="1"/>
    <col min="15616" max="15616" width="7" style="132" customWidth="1"/>
    <col min="15617" max="15617" width="14.42578125" style="132" customWidth="1"/>
    <col min="15618" max="15618" width="11" style="132" customWidth="1"/>
    <col min="15619" max="15620" width="13.85546875" style="132" customWidth="1"/>
    <col min="15621" max="15621" width="12.140625" style="132" customWidth="1"/>
    <col min="15622" max="15622" width="13.85546875" style="132" customWidth="1"/>
    <col min="15623" max="15623" width="11.5703125" style="132" customWidth="1"/>
    <col min="15624" max="15624" width="15.140625" style="132" customWidth="1"/>
    <col min="15625" max="15625" width="13.85546875" style="132" customWidth="1"/>
    <col min="15626" max="15626" width="10.5703125" style="132" customWidth="1"/>
    <col min="15627" max="15627" width="13.85546875" style="132" customWidth="1"/>
    <col min="15628" max="15628" width="11.7109375" style="132" customWidth="1"/>
    <col min="15629" max="15629" width="0" style="132" hidden="1" customWidth="1"/>
    <col min="15630" max="15630" width="35.140625" style="132" customWidth="1"/>
    <col min="15631" max="15631" width="36.28515625" style="132" customWidth="1"/>
    <col min="15632" max="15864" width="9.140625" style="132"/>
    <col min="15865" max="15865" width="3.5703125" style="132" customWidth="1"/>
    <col min="15866" max="15866" width="25.7109375" style="132" customWidth="1"/>
    <col min="15867" max="15867" width="11.5703125" style="132" customWidth="1"/>
    <col min="15868" max="15868" width="18.42578125" style="132" customWidth="1"/>
    <col min="15869" max="15869" width="10.140625" style="132" customWidth="1"/>
    <col min="15870" max="15870" width="15.5703125" style="132" customWidth="1"/>
    <col min="15871" max="15871" width="16" style="132" customWidth="1"/>
    <col min="15872" max="15872" width="7" style="132" customWidth="1"/>
    <col min="15873" max="15873" width="14.42578125" style="132" customWidth="1"/>
    <col min="15874" max="15874" width="11" style="132" customWidth="1"/>
    <col min="15875" max="15876" width="13.85546875" style="132" customWidth="1"/>
    <col min="15877" max="15877" width="12.140625" style="132" customWidth="1"/>
    <col min="15878" max="15878" width="13.85546875" style="132" customWidth="1"/>
    <col min="15879" max="15879" width="11.5703125" style="132" customWidth="1"/>
    <col min="15880" max="15880" width="15.140625" style="132" customWidth="1"/>
    <col min="15881" max="15881" width="13.85546875" style="132" customWidth="1"/>
    <col min="15882" max="15882" width="10.5703125" style="132" customWidth="1"/>
    <col min="15883" max="15883" width="13.85546875" style="132" customWidth="1"/>
    <col min="15884" max="15884" width="11.7109375" style="132" customWidth="1"/>
    <col min="15885" max="15885" width="0" style="132" hidden="1" customWidth="1"/>
    <col min="15886" max="15886" width="35.140625" style="132" customWidth="1"/>
    <col min="15887" max="15887" width="36.28515625" style="132" customWidth="1"/>
    <col min="15888" max="16120" width="9.140625" style="132"/>
    <col min="16121" max="16121" width="3.5703125" style="132" customWidth="1"/>
    <col min="16122" max="16122" width="25.7109375" style="132" customWidth="1"/>
    <col min="16123" max="16123" width="11.5703125" style="132" customWidth="1"/>
    <col min="16124" max="16124" width="18.42578125" style="132" customWidth="1"/>
    <col min="16125" max="16125" width="10.140625" style="132" customWidth="1"/>
    <col min="16126" max="16126" width="15.5703125" style="132" customWidth="1"/>
    <col min="16127" max="16127" width="16" style="132" customWidth="1"/>
    <col min="16128" max="16128" width="7" style="132" customWidth="1"/>
    <col min="16129" max="16129" width="14.42578125" style="132" customWidth="1"/>
    <col min="16130" max="16130" width="11" style="132" customWidth="1"/>
    <col min="16131" max="16132" width="13.85546875" style="132" customWidth="1"/>
    <col min="16133" max="16133" width="12.140625" style="132" customWidth="1"/>
    <col min="16134" max="16134" width="13.85546875" style="132" customWidth="1"/>
    <col min="16135" max="16135" width="11.5703125" style="132" customWidth="1"/>
    <col min="16136" max="16136" width="15.140625" style="132" customWidth="1"/>
    <col min="16137" max="16137" width="13.85546875" style="132" customWidth="1"/>
    <col min="16138" max="16138" width="10.5703125" style="132" customWidth="1"/>
    <col min="16139" max="16139" width="13.85546875" style="132" customWidth="1"/>
    <col min="16140" max="16140" width="11.7109375" style="132" customWidth="1"/>
    <col min="16141" max="16141" width="0" style="132" hidden="1" customWidth="1"/>
    <col min="16142" max="16142" width="35.140625" style="132" customWidth="1"/>
    <col min="16143" max="16143" width="36.28515625" style="132" customWidth="1"/>
    <col min="16144" max="16384" width="9.140625" style="132"/>
  </cols>
  <sheetData>
    <row r="1" spans="1:15">
      <c r="M1" s="134" t="s">
        <v>280</v>
      </c>
    </row>
    <row r="2" spans="1:15">
      <c r="O2" s="134" t="s">
        <v>303</v>
      </c>
    </row>
    <row r="3" spans="1:15">
      <c r="A3" s="471" t="s">
        <v>291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>
      <c r="A4" s="472" t="s">
        <v>428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>
      <c r="G5" s="134"/>
      <c r="H5" s="134"/>
      <c r="I5" s="134"/>
      <c r="J5" s="134"/>
      <c r="K5" s="134"/>
      <c r="L5" s="134"/>
    </row>
    <row r="6" spans="1:15" ht="32.450000000000003" customHeight="1">
      <c r="A6" s="473" t="s">
        <v>0</v>
      </c>
      <c r="B6" s="474" t="s">
        <v>301</v>
      </c>
      <c r="C6" s="468" t="s">
        <v>315</v>
      </c>
      <c r="D6" s="474" t="s">
        <v>40</v>
      </c>
      <c r="E6" s="475" t="s">
        <v>299</v>
      </c>
      <c r="F6" s="475"/>
      <c r="G6" s="476"/>
      <c r="H6" s="476" t="s">
        <v>281</v>
      </c>
      <c r="I6" s="477"/>
      <c r="J6" s="477"/>
      <c r="K6" s="477"/>
      <c r="L6" s="478"/>
      <c r="M6" s="135"/>
      <c r="N6" s="475" t="s">
        <v>282</v>
      </c>
      <c r="O6" s="475"/>
    </row>
    <row r="7" spans="1:15" ht="13.15" customHeight="1">
      <c r="A7" s="473"/>
      <c r="B7" s="474"/>
      <c r="C7" s="468"/>
      <c r="D7" s="474"/>
      <c r="E7" s="475" t="s">
        <v>292</v>
      </c>
      <c r="F7" s="475" t="s">
        <v>283</v>
      </c>
      <c r="G7" s="476" t="s">
        <v>284</v>
      </c>
      <c r="H7" s="481" t="s">
        <v>293</v>
      </c>
      <c r="I7" s="481" t="s">
        <v>294</v>
      </c>
      <c r="J7" s="481" t="s">
        <v>295</v>
      </c>
      <c r="K7" s="479" t="s">
        <v>296</v>
      </c>
      <c r="L7" s="479" t="s">
        <v>285</v>
      </c>
      <c r="M7" s="136"/>
      <c r="N7" s="475" t="s">
        <v>286</v>
      </c>
      <c r="O7" s="475" t="s">
        <v>287</v>
      </c>
    </row>
    <row r="8" spans="1:15" ht="80.45" customHeight="1">
      <c r="A8" s="473"/>
      <c r="B8" s="474"/>
      <c r="C8" s="468"/>
      <c r="D8" s="474"/>
      <c r="E8" s="475"/>
      <c r="F8" s="475"/>
      <c r="G8" s="476"/>
      <c r="H8" s="482"/>
      <c r="I8" s="483"/>
      <c r="J8" s="483"/>
      <c r="K8" s="480"/>
      <c r="L8" s="480"/>
      <c r="M8" s="137"/>
      <c r="N8" s="475"/>
      <c r="O8" s="475"/>
    </row>
    <row r="9" spans="1:15">
      <c r="A9" s="138">
        <v>1</v>
      </c>
      <c r="B9" s="138">
        <v>2</v>
      </c>
      <c r="C9" s="139">
        <v>3</v>
      </c>
      <c r="D9" s="140">
        <v>4</v>
      </c>
      <c r="E9" s="192">
        <v>6</v>
      </c>
      <c r="F9" s="192">
        <v>7</v>
      </c>
      <c r="G9" s="192">
        <v>8</v>
      </c>
      <c r="H9" s="138">
        <v>9</v>
      </c>
      <c r="I9" s="138">
        <v>10</v>
      </c>
      <c r="J9" s="138">
        <v>11</v>
      </c>
      <c r="K9" s="138">
        <v>12</v>
      </c>
      <c r="L9" s="138">
        <v>13</v>
      </c>
      <c r="M9" s="138">
        <v>21</v>
      </c>
      <c r="N9" s="138">
        <v>14</v>
      </c>
      <c r="O9" s="138">
        <v>15</v>
      </c>
    </row>
    <row r="10" spans="1:15" ht="13.15" customHeight="1">
      <c r="A10" s="492" t="s">
        <v>302</v>
      </c>
      <c r="B10" s="492"/>
      <c r="C10" s="493"/>
      <c r="D10" s="141" t="s">
        <v>41</v>
      </c>
      <c r="E10" s="142">
        <f t="shared" ref="E10:F10" si="0">E11+E12+E13+E14</f>
        <v>5252.7667099999999</v>
      </c>
      <c r="F10" s="142">
        <f t="shared" si="0"/>
        <v>5252.7999999999993</v>
      </c>
      <c r="G10" s="143">
        <f>F10/E10*100</f>
        <v>100.00063376125073</v>
      </c>
      <c r="H10" s="489" t="s">
        <v>288</v>
      </c>
      <c r="I10" s="489" t="s">
        <v>288</v>
      </c>
      <c r="J10" s="489" t="s">
        <v>288</v>
      </c>
      <c r="K10" s="489" t="s">
        <v>288</v>
      </c>
      <c r="L10" s="489" t="s">
        <v>288</v>
      </c>
      <c r="M10" s="484"/>
      <c r="N10" s="485"/>
      <c r="O10" s="485"/>
    </row>
    <row r="11" spans="1:15" ht="25.5">
      <c r="A11" s="492"/>
      <c r="B11" s="492"/>
      <c r="C11" s="494"/>
      <c r="D11" s="141" t="s">
        <v>37</v>
      </c>
      <c r="E11" s="142">
        <f>E17</f>
        <v>1635.8</v>
      </c>
      <c r="F11" s="142">
        <f>F17</f>
        <v>1635.8</v>
      </c>
      <c r="G11" s="143">
        <f t="shared" ref="G11:G14" si="1">F11/E11*100</f>
        <v>100</v>
      </c>
      <c r="H11" s="490"/>
      <c r="I11" s="490"/>
      <c r="J11" s="490"/>
      <c r="K11" s="490"/>
      <c r="L11" s="490"/>
      <c r="M11" s="484"/>
      <c r="N11" s="486"/>
      <c r="O11" s="486"/>
    </row>
    <row r="12" spans="1:15" ht="25.5">
      <c r="A12" s="492"/>
      <c r="B12" s="492"/>
      <c r="C12" s="494"/>
      <c r="D12" s="144" t="s">
        <v>2</v>
      </c>
      <c r="E12" s="142">
        <f t="shared" ref="E12:F14" si="2">E18</f>
        <v>2566.4133700000002</v>
      </c>
      <c r="F12" s="142">
        <f t="shared" si="2"/>
        <v>2566.4</v>
      </c>
      <c r="G12" s="143">
        <f t="shared" si="1"/>
        <v>99.999479039497047</v>
      </c>
      <c r="H12" s="490"/>
      <c r="I12" s="490"/>
      <c r="J12" s="490"/>
      <c r="K12" s="490"/>
      <c r="L12" s="490"/>
      <c r="M12" s="484"/>
      <c r="N12" s="486"/>
      <c r="O12" s="486"/>
    </row>
    <row r="13" spans="1:15" ht="13.15" customHeight="1">
      <c r="A13" s="492"/>
      <c r="B13" s="492"/>
      <c r="C13" s="494"/>
      <c r="D13" s="144" t="s">
        <v>43</v>
      </c>
      <c r="E13" s="142">
        <f t="shared" si="2"/>
        <v>1050.5533399999999</v>
      </c>
      <c r="F13" s="142">
        <f t="shared" si="2"/>
        <v>1050.5999999999999</v>
      </c>
      <c r="G13" s="143">
        <f t="shared" si="1"/>
        <v>100.00444146891199</v>
      </c>
      <c r="H13" s="490"/>
      <c r="I13" s="490"/>
      <c r="J13" s="490"/>
      <c r="K13" s="490"/>
      <c r="L13" s="490"/>
      <c r="M13" s="484"/>
      <c r="N13" s="486"/>
      <c r="O13" s="486"/>
    </row>
    <row r="14" spans="1:15" ht="25.5">
      <c r="A14" s="492"/>
      <c r="B14" s="492"/>
      <c r="C14" s="495"/>
      <c r="D14" s="144" t="s">
        <v>267</v>
      </c>
      <c r="E14" s="142">
        <f t="shared" si="2"/>
        <v>0</v>
      </c>
      <c r="F14" s="142">
        <f t="shared" si="2"/>
        <v>0</v>
      </c>
      <c r="G14" s="143" t="e">
        <f t="shared" si="1"/>
        <v>#DIV/0!</v>
      </c>
      <c r="H14" s="491"/>
      <c r="I14" s="491"/>
      <c r="J14" s="491"/>
      <c r="K14" s="491"/>
      <c r="L14" s="491"/>
      <c r="M14" s="484"/>
      <c r="N14" s="487"/>
      <c r="O14" s="487"/>
    </row>
    <row r="15" spans="1:15">
      <c r="A15" s="488" t="s">
        <v>36</v>
      </c>
      <c r="B15" s="488"/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145"/>
      <c r="O15" s="145"/>
    </row>
    <row r="16" spans="1:15" ht="56.45" customHeight="1">
      <c r="A16" s="444">
        <v>1</v>
      </c>
      <c r="B16" s="467" t="s">
        <v>422</v>
      </c>
      <c r="C16" s="468"/>
      <c r="D16" s="146" t="s">
        <v>41</v>
      </c>
      <c r="E16" s="142">
        <f>SUM(E17:E19)</f>
        <v>5252.7667099999999</v>
      </c>
      <c r="F16" s="142">
        <f>SUM(F17:F19)</f>
        <v>5252.7999999999993</v>
      </c>
      <c r="G16" s="142">
        <f t="shared" ref="G16:G19" si="3">F16/E16*100</f>
        <v>100.00063376125073</v>
      </c>
      <c r="H16" s="441" t="s">
        <v>423</v>
      </c>
      <c r="I16" s="458" t="s">
        <v>424</v>
      </c>
      <c r="J16" s="496">
        <v>30</v>
      </c>
      <c r="K16" s="497">
        <v>28</v>
      </c>
      <c r="L16" s="498">
        <f>K16/J16</f>
        <v>0.93333333333333335</v>
      </c>
      <c r="M16" s="459"/>
      <c r="N16" s="441"/>
      <c r="O16" s="441"/>
    </row>
    <row r="17" spans="1:56" ht="56.45" customHeight="1">
      <c r="A17" s="444"/>
      <c r="B17" s="467"/>
      <c r="C17" s="468"/>
      <c r="D17" s="146" t="s">
        <v>37</v>
      </c>
      <c r="E17" s="142">
        <v>1635.8</v>
      </c>
      <c r="F17" s="142">
        <v>1635.8</v>
      </c>
      <c r="G17" s="142">
        <f t="shared" si="3"/>
        <v>100</v>
      </c>
      <c r="H17" s="451"/>
      <c r="I17" s="458"/>
      <c r="J17" s="496"/>
      <c r="K17" s="497"/>
      <c r="L17" s="498"/>
      <c r="M17" s="459"/>
      <c r="N17" s="451"/>
      <c r="O17" s="451"/>
    </row>
    <row r="18" spans="1:56" ht="84" customHeight="1">
      <c r="A18" s="444"/>
      <c r="B18" s="467"/>
      <c r="C18" s="468"/>
      <c r="D18" s="147" t="s">
        <v>2</v>
      </c>
      <c r="E18" s="142">
        <v>2566.4133700000002</v>
      </c>
      <c r="F18" s="142">
        <v>2566.4</v>
      </c>
      <c r="G18" s="142">
        <f t="shared" si="3"/>
        <v>99.999479039497047</v>
      </c>
      <c r="H18" s="451"/>
      <c r="I18" s="193" t="s">
        <v>425</v>
      </c>
      <c r="J18" s="279">
        <v>1</v>
      </c>
      <c r="K18" s="175">
        <v>0</v>
      </c>
      <c r="L18" s="175">
        <f t="shared" ref="L18:L19" si="4">K18/J18*100</f>
        <v>0</v>
      </c>
      <c r="M18" s="459"/>
      <c r="N18" s="451"/>
      <c r="O18" s="451"/>
    </row>
    <row r="19" spans="1:56" ht="56.45" customHeight="1">
      <c r="A19" s="444"/>
      <c r="B19" s="467"/>
      <c r="C19" s="468"/>
      <c r="D19" s="147" t="s">
        <v>43</v>
      </c>
      <c r="E19" s="142">
        <v>1050.5533399999999</v>
      </c>
      <c r="F19" s="142">
        <v>1050.5999999999999</v>
      </c>
      <c r="G19" s="142">
        <f t="shared" si="3"/>
        <v>100.00444146891199</v>
      </c>
      <c r="H19" s="451"/>
      <c r="I19" s="469" t="s">
        <v>426</v>
      </c>
      <c r="J19" s="441">
        <v>90</v>
      </c>
      <c r="K19" s="441">
        <v>0</v>
      </c>
      <c r="L19" s="456">
        <f t="shared" si="4"/>
        <v>0</v>
      </c>
      <c r="M19" s="459"/>
      <c r="N19" s="451"/>
      <c r="O19" s="451"/>
    </row>
    <row r="20" spans="1:56" ht="66.75" customHeight="1">
      <c r="A20" s="444"/>
      <c r="B20" s="467"/>
      <c r="C20" s="468"/>
      <c r="D20" s="147" t="s">
        <v>267</v>
      </c>
      <c r="E20" s="142">
        <v>0</v>
      </c>
      <c r="F20" s="142">
        <v>0</v>
      </c>
      <c r="G20" s="142">
        <v>0</v>
      </c>
      <c r="H20" s="452"/>
      <c r="I20" s="470"/>
      <c r="J20" s="452"/>
      <c r="K20" s="452"/>
      <c r="L20" s="457"/>
      <c r="M20" s="175"/>
      <c r="N20" s="452"/>
      <c r="O20" s="452"/>
    </row>
    <row r="21" spans="1:56" ht="32.25" customHeight="1">
      <c r="A21" s="444">
        <v>1</v>
      </c>
      <c r="B21" s="445" t="s">
        <v>430</v>
      </c>
      <c r="C21" s="448"/>
      <c r="D21" s="195" t="s">
        <v>41</v>
      </c>
      <c r="E21" s="196">
        <f>SUM(E22:E25)</f>
        <v>0</v>
      </c>
      <c r="F21" s="196">
        <f>SUM(F22:F25)</f>
        <v>0</v>
      </c>
      <c r="G21" s="143"/>
      <c r="H21" s="441">
        <v>1</v>
      </c>
      <c r="I21" s="441" t="s">
        <v>431</v>
      </c>
      <c r="J21" s="441">
        <v>0.02</v>
      </c>
      <c r="K21" s="441">
        <v>8.6596999999999993E-3</v>
      </c>
      <c r="L21" s="453">
        <f>K21/J21</f>
        <v>0.43298499999999995</v>
      </c>
      <c r="M21" s="197"/>
      <c r="N21" s="441"/>
      <c r="O21" s="441"/>
    </row>
    <row r="22" spans="1:56" ht="25.5">
      <c r="A22" s="444"/>
      <c r="B22" s="446"/>
      <c r="C22" s="449"/>
      <c r="D22" s="146" t="s">
        <v>37</v>
      </c>
      <c r="E22" s="196">
        <v>0</v>
      </c>
      <c r="F22" s="196">
        <v>0</v>
      </c>
      <c r="G22" s="143"/>
      <c r="H22" s="451"/>
      <c r="I22" s="451"/>
      <c r="J22" s="451"/>
      <c r="K22" s="451"/>
      <c r="L22" s="454"/>
      <c r="M22" s="197"/>
      <c r="N22" s="442"/>
      <c r="O22" s="442"/>
    </row>
    <row r="23" spans="1:56" ht="38.25">
      <c r="A23" s="444"/>
      <c r="B23" s="446"/>
      <c r="C23" s="449"/>
      <c r="D23" s="147" t="s">
        <v>432</v>
      </c>
      <c r="E23" s="196">
        <v>0</v>
      </c>
      <c r="F23" s="194">
        <v>0</v>
      </c>
      <c r="G23" s="143"/>
      <c r="H23" s="451"/>
      <c r="I23" s="451"/>
      <c r="J23" s="451"/>
      <c r="K23" s="451"/>
      <c r="L23" s="454"/>
      <c r="M23" s="197"/>
      <c r="N23" s="442"/>
      <c r="O23" s="442"/>
    </row>
    <row r="24" spans="1:56" ht="13.15" customHeight="1">
      <c r="A24" s="444"/>
      <c r="B24" s="446"/>
      <c r="C24" s="449"/>
      <c r="D24" s="147" t="s">
        <v>43</v>
      </c>
      <c r="E24" s="196">
        <v>0</v>
      </c>
      <c r="F24" s="194">
        <v>0</v>
      </c>
      <c r="G24" s="143"/>
      <c r="H24" s="451"/>
      <c r="I24" s="451"/>
      <c r="J24" s="451"/>
      <c r="K24" s="451"/>
      <c r="L24" s="454"/>
      <c r="M24" s="197"/>
      <c r="N24" s="442"/>
      <c r="O24" s="442"/>
    </row>
    <row r="25" spans="1:56" s="197" customFormat="1" ht="25.5">
      <c r="A25" s="444"/>
      <c r="B25" s="447"/>
      <c r="C25" s="450"/>
      <c r="D25" s="147" t="s">
        <v>267</v>
      </c>
      <c r="E25" s="196">
        <v>0</v>
      </c>
      <c r="F25" s="196">
        <v>0</v>
      </c>
      <c r="G25" s="143"/>
      <c r="H25" s="452"/>
      <c r="I25" s="452"/>
      <c r="J25" s="452"/>
      <c r="K25" s="452"/>
      <c r="L25" s="455"/>
      <c r="N25" s="443"/>
      <c r="O25" s="443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</row>
    <row r="27" spans="1:56" s="148" customFormat="1">
      <c r="A27" s="148" t="s">
        <v>289</v>
      </c>
      <c r="C27" s="149"/>
    </row>
    <row r="28" spans="1:56" s="148" customFormat="1">
      <c r="A28" s="462" t="s">
        <v>297</v>
      </c>
      <c r="B28" s="462"/>
      <c r="C28" s="462"/>
      <c r="D28" s="462"/>
      <c r="E28" s="462"/>
      <c r="F28" s="462"/>
      <c r="G28" s="462"/>
    </row>
    <row r="29" spans="1:56" ht="13.15" customHeight="1">
      <c r="A29" s="463" t="s">
        <v>300</v>
      </c>
      <c r="B29" s="463"/>
      <c r="C29" s="463"/>
      <c r="D29" s="463"/>
      <c r="E29" s="463"/>
      <c r="F29" s="463"/>
      <c r="G29" s="463"/>
    </row>
    <row r="30" spans="1:56">
      <c r="A30" s="150"/>
      <c r="B30" s="150"/>
    </row>
    <row r="31" spans="1:56" s="151" customFormat="1" ht="21.4" customHeight="1">
      <c r="A31" s="464" t="s">
        <v>421</v>
      </c>
      <c r="B31" s="464"/>
      <c r="C31" s="464"/>
      <c r="D31" s="464"/>
      <c r="E31" s="464"/>
      <c r="F31" s="464"/>
      <c r="G31" s="464"/>
      <c r="H31" s="465"/>
      <c r="I31" s="465"/>
      <c r="J31" s="465"/>
      <c r="K31" s="465"/>
      <c r="L31" s="465"/>
      <c r="M31" s="155"/>
      <c r="N31" s="155"/>
      <c r="O31" s="153" t="s">
        <v>290</v>
      </c>
      <c r="P31" s="152"/>
    </row>
    <row r="32" spans="1:56" ht="33.6" customHeight="1">
      <c r="A32" s="466" t="s">
        <v>429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156"/>
      <c r="M32" s="156"/>
      <c r="N32" s="156"/>
    </row>
    <row r="33" spans="1:14" ht="18.75">
      <c r="A33" s="406"/>
      <c r="B33" s="461"/>
      <c r="C33" s="154"/>
      <c r="D33" s="110"/>
      <c r="E33" s="111"/>
      <c r="F33" s="111"/>
      <c r="G33" s="111"/>
      <c r="H33" s="191"/>
      <c r="I33" s="191"/>
      <c r="J33" s="191"/>
      <c r="K33" s="154"/>
      <c r="L33" s="156"/>
      <c r="M33" s="156"/>
      <c r="N33" s="156"/>
    </row>
    <row r="34" spans="1:14" ht="18.75">
      <c r="A34" s="404"/>
      <c r="B34" s="404"/>
      <c r="C34" s="404"/>
      <c r="D34" s="460"/>
      <c r="E34" s="460"/>
      <c r="F34" s="460"/>
      <c r="G34" s="460"/>
      <c r="H34" s="460"/>
      <c r="I34" s="460"/>
      <c r="J34" s="460"/>
      <c r="K34" s="460"/>
      <c r="L34" s="156"/>
      <c r="M34" s="156"/>
      <c r="N34" s="156"/>
    </row>
  </sheetData>
  <mergeCells count="61">
    <mergeCell ref="E7:E8"/>
    <mergeCell ref="F7:F8"/>
    <mergeCell ref="G7:G8"/>
    <mergeCell ref="L10:L14"/>
    <mergeCell ref="J16:J17"/>
    <mergeCell ref="K16:K17"/>
    <mergeCell ref="L16:L17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A16:A20"/>
    <mergeCell ref="B16:B20"/>
    <mergeCell ref="C16:C20"/>
    <mergeCell ref="I19:I20"/>
    <mergeCell ref="J19:J20"/>
    <mergeCell ref="A34:K34"/>
    <mergeCell ref="A33:B33"/>
    <mergeCell ref="A28:G28"/>
    <mergeCell ref="A29:G29"/>
    <mergeCell ref="A31:L31"/>
    <mergeCell ref="A32:K32"/>
    <mergeCell ref="L19:L20"/>
    <mergeCell ref="H16:H20"/>
    <mergeCell ref="N16:N20"/>
    <mergeCell ref="O16:O20"/>
    <mergeCell ref="I16:I17"/>
    <mergeCell ref="M16:M19"/>
    <mergeCell ref="K19:K20"/>
    <mergeCell ref="N21:N25"/>
    <mergeCell ref="O21:O25"/>
    <mergeCell ref="A21:A25"/>
    <mergeCell ref="B21:B25"/>
    <mergeCell ref="C21:C25"/>
    <mergeCell ref="H21:H25"/>
    <mergeCell ref="I21:I25"/>
    <mergeCell ref="J21:J25"/>
    <mergeCell ref="K21:K25"/>
    <mergeCell ref="L21:L25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2023-10-17T09:21:00Z</cp:lastPrinted>
  <dcterms:created xsi:type="dcterms:W3CDTF">2011-05-17T05:04:33Z</dcterms:created>
  <dcterms:modified xsi:type="dcterms:W3CDTF">2024-10-15T09:51:18Z</dcterms:modified>
</cp:coreProperties>
</file>